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L:\★待機児童・入所保留児童対策\01_1歳児受け入れ促進事業\010_実施方針・補助金交付要綱\01_起案\"/>
    </mc:Choice>
  </mc:AlternateContent>
  <xr:revisionPtr revIDLastSave="0" documentId="13_ncr:1_{00B27815-6A83-4EB7-8B8D-CA34CD703E3B}" xr6:coauthVersionLast="47" xr6:coauthVersionMax="47" xr10:uidLastSave="{00000000-0000-0000-0000-000000000000}"/>
  <bookViews>
    <workbookView xWindow="28680" yWindow="-120" windowWidth="29040" windowHeight="15720" activeTab="1" xr2:uid="{C16A9785-830F-4985-8076-029F148605E2}"/>
  </bookViews>
  <sheets>
    <sheet name="様式第７号" sheetId="2" r:id="rId1"/>
    <sheet name="別表1" sheetId="4" r:id="rId2"/>
  </sheets>
  <definedNames>
    <definedName name="_xlnm.Print_Area" localSheetId="1">別表1!$A$1:$P$61</definedName>
    <definedName name="_xlnm.Print_Area" localSheetId="0">様式第７号!$A$1:$O$40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J19" i="4" l="1"/>
  <c r="K17" i="4"/>
  <c r="E58" i="4"/>
  <c r="J17" i="4"/>
  <c r="L17" i="4"/>
  <c r="G33" i="2"/>
  <c r="G29" i="2" s="1"/>
  <c r="G28" i="2" s="1"/>
  <c r="G9" i="2" l="1"/>
  <c r="AB52" i="4" l="1"/>
  <c r="J52" i="4"/>
  <c r="K52" i="4"/>
  <c r="AF51" i="4"/>
  <c r="AB51" i="4"/>
  <c r="Z51" i="4"/>
  <c r="S51" i="4"/>
  <c r="J51" i="4"/>
  <c r="K51" i="4"/>
  <c r="AB50" i="4"/>
  <c r="S50" i="4"/>
  <c r="T50" i="4" s="1"/>
  <c r="Q50" i="4"/>
  <c r="J50" i="4"/>
  <c r="K49" i="4"/>
  <c r="J49" i="4"/>
  <c r="S48" i="4"/>
  <c r="J48" i="4"/>
  <c r="K48" i="4"/>
  <c r="S47" i="4"/>
  <c r="T47" i="4" s="1"/>
  <c r="Q47" i="4"/>
  <c r="J47" i="4"/>
  <c r="K47" i="4"/>
  <c r="J46" i="4"/>
  <c r="K46" i="4"/>
  <c r="S45" i="4"/>
  <c r="K45" i="4"/>
  <c r="J45" i="4"/>
  <c r="S44" i="4"/>
  <c r="T44" i="4" s="1"/>
  <c r="Q44" i="4"/>
  <c r="K44" i="4"/>
  <c r="J44" i="4"/>
  <c r="J43" i="4"/>
  <c r="K43" i="4"/>
  <c r="S42" i="4"/>
  <c r="J42" i="4"/>
  <c r="S41" i="4"/>
  <c r="T41" i="4" s="1"/>
  <c r="Q41" i="4"/>
  <c r="K41" i="4"/>
  <c r="J40" i="4"/>
  <c r="K40" i="4"/>
  <c r="S39" i="4"/>
  <c r="J39" i="4"/>
  <c r="K39" i="4"/>
  <c r="S38" i="4"/>
  <c r="T38" i="4" s="1"/>
  <c r="Q38" i="4"/>
  <c r="J38" i="4"/>
  <c r="K38" i="4"/>
  <c r="Z37" i="4"/>
  <c r="K37" i="4"/>
  <c r="J37" i="4"/>
  <c r="S36" i="4"/>
  <c r="J36" i="4"/>
  <c r="K36" i="4"/>
  <c r="Z35" i="4"/>
  <c r="S35" i="4"/>
  <c r="T35" i="4" s="1"/>
  <c r="Q35" i="4"/>
  <c r="J35" i="4"/>
  <c r="K35" i="4"/>
  <c r="K34" i="4"/>
  <c r="J34" i="4"/>
  <c r="Z33" i="4"/>
  <c r="S33" i="4"/>
  <c r="J33" i="4"/>
  <c r="K33" i="4"/>
  <c r="Z32" i="4"/>
  <c r="S32" i="4"/>
  <c r="T32" i="4" s="1"/>
  <c r="Q32" i="4"/>
  <c r="J32" i="4"/>
  <c r="K32" i="4"/>
  <c r="Z31" i="4"/>
  <c r="K31" i="4"/>
  <c r="J31" i="4"/>
  <c r="S30" i="4"/>
  <c r="J30" i="4"/>
  <c r="K30" i="4"/>
  <c r="Z29" i="4"/>
  <c r="S29" i="4"/>
  <c r="T29" i="4" s="1"/>
  <c r="Q29" i="4"/>
  <c r="J29" i="4"/>
  <c r="K29" i="4"/>
  <c r="K28" i="4"/>
  <c r="J28" i="4"/>
  <c r="Z27" i="4"/>
  <c r="S27" i="4"/>
  <c r="J27" i="4"/>
  <c r="K27" i="4"/>
  <c r="S26" i="4"/>
  <c r="T26" i="4" s="1"/>
  <c r="Q26" i="4"/>
  <c r="J26" i="4"/>
  <c r="K26" i="4"/>
  <c r="Z25" i="4"/>
  <c r="K25" i="4"/>
  <c r="J25" i="4"/>
  <c r="S24" i="4"/>
  <c r="K24" i="4"/>
  <c r="J24" i="4"/>
  <c r="Z23" i="4"/>
  <c r="S23" i="4"/>
  <c r="T23" i="4" s="1"/>
  <c r="Q23" i="4"/>
  <c r="J23" i="4"/>
  <c r="K23" i="4"/>
  <c r="J22" i="4"/>
  <c r="Z21" i="4"/>
  <c r="S21" i="4"/>
  <c r="K21" i="4"/>
  <c r="J21" i="4"/>
  <c r="S20" i="4"/>
  <c r="T20" i="4" s="1"/>
  <c r="Q20" i="4"/>
  <c r="J20" i="4"/>
  <c r="K20" i="4"/>
  <c r="Z19" i="4"/>
  <c r="S18" i="4"/>
  <c r="K18" i="4"/>
  <c r="J18" i="4"/>
  <c r="Z17" i="4"/>
  <c r="S17" i="4"/>
  <c r="T17" i="4" s="1"/>
  <c r="Q17" i="4"/>
  <c r="S19" i="4"/>
  <c r="L18" i="4" l="1"/>
  <c r="L19" i="4" s="1"/>
  <c r="Q19" i="4" s="1"/>
  <c r="R19" i="4" s="1"/>
  <c r="T19" i="4" s="1"/>
  <c r="K19" i="4"/>
  <c r="K22" i="4"/>
  <c r="K42" i="4"/>
  <c r="K50" i="4"/>
  <c r="J41" i="4"/>
  <c r="Q18" i="4" l="1"/>
  <c r="R18" i="4" s="1"/>
  <c r="T18" i="4" s="1"/>
  <c r="L20" i="4"/>
  <c r="S22" i="4" s="1"/>
  <c r="L21" i="4" l="1"/>
  <c r="L22" i="4" s="1"/>
  <c r="Q21" i="4" l="1"/>
  <c r="R21" i="4" s="1"/>
  <c r="T21" i="4" s="1"/>
  <c r="Q22" i="4"/>
  <c r="R22" i="4" s="1"/>
  <c r="T22" i="4" s="1"/>
  <c r="L23" i="4"/>
  <c r="L24" i="4" s="1"/>
  <c r="L25" i="4" l="1"/>
  <c r="Q24" i="4"/>
  <c r="R24" i="4" s="1"/>
  <c r="T24" i="4" s="1"/>
  <c r="S25" i="4" l="1"/>
  <c r="Q25" i="4"/>
  <c r="R25" i="4" s="1"/>
  <c r="L26" i="4"/>
  <c r="T25" i="4" l="1"/>
  <c r="S28" i="4"/>
  <c r="L27" i="4"/>
  <c r="L28" i="4" l="1"/>
  <c r="Q27" i="4"/>
  <c r="R27" i="4" s="1"/>
  <c r="T27" i="4" s="1"/>
  <c r="Q28" i="4" l="1"/>
  <c r="R28" i="4" s="1"/>
  <c r="T28" i="4" s="1"/>
  <c r="L29" i="4"/>
  <c r="S31" i="4" l="1"/>
  <c r="L30" i="4"/>
  <c r="Q30" i="4" l="1"/>
  <c r="R30" i="4" s="1"/>
  <c r="T30" i="4" s="1"/>
  <c r="L31" i="4"/>
  <c r="Q31" i="4" l="1"/>
  <c r="R31" i="4" s="1"/>
  <c r="T31" i="4" s="1"/>
  <c r="L32" i="4"/>
  <c r="S34" i="4" l="1"/>
  <c r="L33" i="4"/>
  <c r="L34" i="4" l="1"/>
  <c r="Q33" i="4"/>
  <c r="R33" i="4" s="1"/>
  <c r="T33" i="4" s="1"/>
  <c r="Q34" i="4" l="1"/>
  <c r="R34" i="4" s="1"/>
  <c r="T34" i="4" s="1"/>
  <c r="L35" i="4"/>
  <c r="L36" i="4" s="1"/>
  <c r="L37" i="4" l="1"/>
  <c r="Q36" i="4"/>
  <c r="R36" i="4" s="1"/>
  <c r="T36" i="4" s="1"/>
  <c r="S37" i="4" l="1"/>
  <c r="Q37" i="4"/>
  <c r="R37" i="4" s="1"/>
  <c r="L38" i="4"/>
  <c r="L39" i="4" s="1"/>
  <c r="L40" i="4" l="1"/>
  <c r="Q39" i="4"/>
  <c r="R39" i="4" s="1"/>
  <c r="T39" i="4" s="1"/>
  <c r="T37" i="4"/>
  <c r="S40" i="4" l="1"/>
  <c r="Q40" i="4"/>
  <c r="R40" i="4" s="1"/>
  <c r="L41" i="4"/>
  <c r="T40" i="4" l="1"/>
  <c r="L42" i="4"/>
  <c r="S43" i="4"/>
  <c r="Q42" i="4" l="1"/>
  <c r="R42" i="4" s="1"/>
  <c r="T42" i="4" s="1"/>
  <c r="L43" i="4"/>
  <c r="L44" i="4" l="1"/>
  <c r="Q43" i="4"/>
  <c r="R43" i="4" s="1"/>
  <c r="T43" i="4" s="1"/>
  <c r="L45" i="4" l="1"/>
  <c r="S46" i="4"/>
  <c r="Q45" i="4" l="1"/>
  <c r="R45" i="4" s="1"/>
  <c r="T45" i="4" s="1"/>
  <c r="L46" i="4"/>
  <c r="L47" i="4" s="1"/>
  <c r="Q46" i="4" l="1"/>
  <c r="R46" i="4" s="1"/>
  <c r="T46" i="4" s="1"/>
  <c r="L48" i="4" l="1"/>
  <c r="S49" i="4"/>
  <c r="Q48" i="4" l="1"/>
  <c r="R48" i="4" s="1"/>
  <c r="T48" i="4" s="1"/>
  <c r="L49" i="4"/>
  <c r="L50" i="4" l="1"/>
  <c r="Q49" i="4"/>
  <c r="R49" i="4" s="1"/>
  <c r="T49" i="4" s="1"/>
  <c r="S52" i="4" l="1"/>
  <c r="L51" i="4"/>
  <c r="Q51" i="4" l="1"/>
  <c r="R51" i="4" s="1"/>
  <c r="T51" i="4" s="1"/>
  <c r="L52" i="4"/>
  <c r="Q52" i="4" s="1"/>
  <c r="R52" i="4" s="1"/>
  <c r="T52" i="4" s="1"/>
  <c r="T53" i="4" l="1"/>
  <c r="I58" i="4" s="1"/>
  <c r="M58" i="4" l="1"/>
  <c r="F2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仙台市</author>
    <author>DTT</author>
  </authors>
  <commentList>
    <comment ref="O3" authorId="0" shapeId="0" xr:uid="{ED78640D-AE15-4555-B5F9-405CD067B5DA}">
      <text>
        <r>
          <rPr>
            <b/>
            <sz val="12"/>
            <color indexed="81"/>
            <rFont val="游ゴシック"/>
            <family val="3"/>
            <charset val="128"/>
            <scheme val="minor"/>
          </rPr>
          <t>提出年月日を入力してください。</t>
        </r>
      </text>
    </comment>
    <comment ref="G9" authorId="1" shapeId="0" xr:uid="{8FE4BBB5-CD27-4CF1-9C5A-28BBA0307B4C}">
      <text>
        <r>
          <rPr>
            <b/>
            <sz val="12"/>
            <color indexed="81"/>
            <rFont val="游ゴシック"/>
            <family val="3"/>
            <charset val="128"/>
            <scheme val="minor"/>
          </rPr>
          <t>施設名は、別表1に入力すると自動的に自動的に反映されます。</t>
        </r>
      </text>
    </comment>
    <comment ref="H12" authorId="0" shapeId="0" xr:uid="{7EDDD065-7214-48CB-98CB-C32DC7E818F8}">
      <text>
        <r>
          <rPr>
            <b/>
            <sz val="12"/>
            <color indexed="81"/>
            <rFont val="游ゴシック"/>
            <family val="3"/>
            <charset val="128"/>
            <scheme val="minor"/>
          </rPr>
          <t>役職名の入力を忘れずにお願いします。
例）代表取締役　●●　●●
　　理事長　　▲▲　▲▲</t>
        </r>
      </text>
    </comment>
    <comment ref="O20" authorId="0" shapeId="0" xr:uid="{04A8250E-AFB7-4009-8E35-02D445C24908}">
      <text>
        <r>
          <rPr>
            <b/>
            <sz val="12"/>
            <color indexed="81"/>
            <rFont val="游ゴシック"/>
            <family val="3"/>
            <charset val="128"/>
            <scheme val="minor"/>
          </rPr>
          <t>補助金交付申請額は，別表1の入力をすると自動で反映されます。</t>
        </r>
      </text>
    </comment>
    <comment ref="I38" authorId="0" shapeId="0" xr:uid="{4A445808-AE12-498C-9BB1-96911B23145D}">
      <text>
        <r>
          <rPr>
            <b/>
            <sz val="12"/>
            <color indexed="81"/>
            <rFont val="游ゴシック"/>
            <family val="3"/>
            <charset val="128"/>
            <scheme val="minor"/>
          </rPr>
          <t>担当者連絡先をご記載ください。</t>
        </r>
      </text>
    </comment>
  </commentList>
</comments>
</file>

<file path=xl/sharedStrings.xml><?xml version="1.0" encoding="utf-8"?>
<sst xmlns="http://schemas.openxmlformats.org/spreadsheetml/2006/main" count="75" uniqueCount="70">
  <si>
    <t>【補助単価】</t>
    <rPh sb="1" eb="3">
      <t>ホジョ</t>
    </rPh>
    <rPh sb="3" eb="5">
      <t>タンカ</t>
    </rPh>
    <phoneticPr fontId="4"/>
  </si>
  <si>
    <t>施設類型：</t>
    <rPh sb="0" eb="2">
      <t>シセツ</t>
    </rPh>
    <rPh sb="2" eb="4">
      <t>ルイケイ</t>
    </rPh>
    <phoneticPr fontId="3"/>
  </si>
  <si>
    <t>施設名：</t>
    <rPh sb="0" eb="2">
      <t>シセツ</t>
    </rPh>
    <rPh sb="2" eb="3">
      <t>メイ</t>
    </rPh>
    <phoneticPr fontId="3"/>
  </si>
  <si>
    <t>受入１名あたりの
補助単価（円）</t>
    <rPh sb="0" eb="1">
      <t>ウ</t>
    </rPh>
    <rPh sb="1" eb="2">
      <t>イ</t>
    </rPh>
    <rPh sb="9" eb="11">
      <t>ホジョ</t>
    </rPh>
    <phoneticPr fontId="4"/>
  </si>
  <si>
    <t>１歳児クラス</t>
    <rPh sb="1" eb="2">
      <t>サイ</t>
    </rPh>
    <rPh sb="2" eb="3">
      <t>ジ</t>
    </rPh>
    <phoneticPr fontId="3"/>
  </si>
  <si>
    <t>入所月日</t>
    <rPh sb="0" eb="2">
      <t>ニュウショ</t>
    </rPh>
    <rPh sb="2" eb="3">
      <t>ツキ</t>
    </rPh>
    <rPh sb="3" eb="4">
      <t>ヒ</t>
    </rPh>
    <phoneticPr fontId="3"/>
  </si>
  <si>
    <t xml:space="preserve"> ↓計算用</t>
    <rPh sb="2" eb="4">
      <t>ケイサン</t>
    </rPh>
    <rPh sb="4" eb="5">
      <t>ヨウ</t>
    </rPh>
    <phoneticPr fontId="3"/>
  </si>
  <si>
    <t>補助額</t>
    <rPh sb="0" eb="2">
      <t>ホジョ</t>
    </rPh>
    <rPh sb="2" eb="3">
      <t>ガク</t>
    </rPh>
    <phoneticPr fontId="3"/>
  </si>
  <si>
    <t>補助単価</t>
    <rPh sb="0" eb="2">
      <t>ホジョ</t>
    </rPh>
    <rPh sb="2" eb="4">
      <t>タンカ</t>
    </rPh>
    <phoneticPr fontId="3"/>
  </si>
  <si>
    <t>受入児童人数
×受入児童在籍月数　計</t>
    <rPh sb="0" eb="1">
      <t>ウ</t>
    </rPh>
    <rPh sb="1" eb="2">
      <t>イ</t>
    </rPh>
    <rPh sb="2" eb="4">
      <t>ジドウ</t>
    </rPh>
    <rPh sb="4" eb="6">
      <t>ニンズウ</t>
    </rPh>
    <rPh sb="8" eb="10">
      <t>ウケイレ</t>
    </rPh>
    <rPh sb="10" eb="12">
      <t>ジドウ</t>
    </rPh>
    <rPh sb="12" eb="14">
      <t>ザイセキ</t>
    </rPh>
    <rPh sb="14" eb="15">
      <t>ツキ</t>
    </rPh>
    <rPh sb="15" eb="16">
      <t>スウ</t>
    </rPh>
    <rPh sb="17" eb="18">
      <t>ケイ</t>
    </rPh>
    <phoneticPr fontId="3"/>
  </si>
  <si>
    <t>×</t>
    <phoneticPr fontId="3"/>
  </si>
  <si>
    <t>＝</t>
    <phoneticPr fontId="3"/>
  </si>
  <si>
    <t>※1,000円未満切捨て</t>
    <rPh sb="6" eb="7">
      <t>エン</t>
    </rPh>
    <rPh sb="7" eb="9">
      <t>ミマン</t>
    </rPh>
    <rPh sb="9" eb="11">
      <t>キリス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</si>
  <si>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</si>
  <si>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</si>
  <si>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</si>
  <si>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</si>
  <si>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年度</t>
    <rPh sb="0" eb="2">
      <t>ネンド</t>
    </rPh>
    <phoneticPr fontId="3"/>
  </si>
  <si>
    <t>施設名</t>
    <rPh sb="0" eb="2">
      <t>シセツ</t>
    </rPh>
    <rPh sb="2" eb="3">
      <t>メイ</t>
    </rPh>
    <phoneticPr fontId="3"/>
  </si>
  <si>
    <t>設置者</t>
    <rPh sb="0" eb="3">
      <t>セッチシャ</t>
    </rPh>
    <phoneticPr fontId="3"/>
  </si>
  <si>
    <t>所在地又は住所</t>
    <rPh sb="0" eb="3">
      <t>ショザイチ</t>
    </rPh>
    <rPh sb="3" eb="4">
      <t>マタ</t>
    </rPh>
    <rPh sb="5" eb="7">
      <t>ジュウショ</t>
    </rPh>
    <phoneticPr fontId="3"/>
  </si>
  <si>
    <t>法人名又は氏名</t>
    <rPh sb="0" eb="2">
      <t>ホウジン</t>
    </rPh>
    <rPh sb="2" eb="3">
      <t>メイ</t>
    </rPh>
    <rPh sb="3" eb="4">
      <t>マタ</t>
    </rPh>
    <rPh sb="5" eb="7">
      <t>シメイ</t>
    </rPh>
    <phoneticPr fontId="3"/>
  </si>
  <si>
    <t>代表者名</t>
    <rPh sb="0" eb="2">
      <t>ダイヒョウ</t>
    </rPh>
    <rPh sb="2" eb="3">
      <t>シャ</t>
    </rPh>
    <rPh sb="3" eb="4">
      <t>メイ</t>
    </rPh>
    <phoneticPr fontId="3"/>
  </si>
  <si>
    <t>担当者連絡先</t>
  </si>
  <si>
    <t xml:space="preserve">担当： </t>
    <rPh sb="0" eb="2">
      <t>タントウ</t>
    </rPh>
    <phoneticPr fontId="4"/>
  </si>
  <si>
    <t xml:space="preserve">TEL： </t>
    <phoneticPr fontId="4"/>
  </si>
  <si>
    <t>（あて先）　福　岡　市　長</t>
    <rPh sb="3" eb="4">
      <t>サキ</t>
    </rPh>
    <rPh sb="6" eb="7">
      <t>フク</t>
    </rPh>
    <rPh sb="8" eb="9">
      <t>オカ</t>
    </rPh>
    <rPh sb="10" eb="11">
      <t>シ</t>
    </rPh>
    <rPh sb="12" eb="13">
      <t>チョウ</t>
    </rPh>
    <phoneticPr fontId="3"/>
  </si>
  <si>
    <t>保育所</t>
    <rPh sb="0" eb="3">
      <t>ホイクショ</t>
    </rPh>
    <phoneticPr fontId="3"/>
  </si>
  <si>
    <t>認定こども園</t>
    <rPh sb="0" eb="2">
      <t>ニンテイ</t>
    </rPh>
    <rPh sb="5" eb="6">
      <t>エン</t>
    </rPh>
    <phoneticPr fontId="2"/>
  </si>
  <si>
    <t>小規模保育事業</t>
    <rPh sb="0" eb="7">
      <t>ショウキボホイクジギョウ</t>
    </rPh>
    <phoneticPr fontId="2"/>
  </si>
  <si>
    <t>事業所内保育事業</t>
    <rPh sb="0" eb="3">
      <t>ジギョウショ</t>
    </rPh>
    <rPh sb="3" eb="4">
      <t>ナイ</t>
    </rPh>
    <rPh sb="4" eb="6">
      <t>ホイク</t>
    </rPh>
    <rPh sb="6" eb="8">
      <t>ジギョウ</t>
    </rPh>
    <phoneticPr fontId="3"/>
  </si>
  <si>
    <t>調整前
在籍児童数</t>
    <rPh sb="0" eb="2">
      <t>チョウセイ</t>
    </rPh>
    <rPh sb="2" eb="3">
      <t>マエ</t>
    </rPh>
    <rPh sb="4" eb="6">
      <t>ザイセキ</t>
    </rPh>
    <rPh sb="6" eb="8">
      <t>ジドウ</t>
    </rPh>
    <rPh sb="8" eb="9">
      <t>スウ</t>
    </rPh>
    <phoneticPr fontId="3"/>
  </si>
  <si>
    <t>↓行によって計算式が異なるため注意</t>
    <rPh sb="1" eb="2">
      <t>ギョウ</t>
    </rPh>
    <rPh sb="6" eb="9">
      <t>ケイサンシキ</t>
    </rPh>
    <rPh sb="10" eb="11">
      <t>コト</t>
    </rPh>
    <rPh sb="15" eb="17">
      <t>チュウイ</t>
    </rPh>
    <phoneticPr fontId="2"/>
  </si>
  <si>
    <t>【補助単価（1歳児受け入れ1人当たり）】</t>
    <rPh sb="1" eb="3">
      <t>ホジョ</t>
    </rPh>
    <rPh sb="3" eb="5">
      <t>タンカ</t>
    </rPh>
    <rPh sb="7" eb="9">
      <t>サイジ</t>
    </rPh>
    <rPh sb="9" eb="10">
      <t>ウ</t>
    </rPh>
    <rPh sb="11" eb="12">
      <t>イ</t>
    </rPh>
    <rPh sb="14" eb="16">
      <t>ニンア</t>
    </rPh>
    <phoneticPr fontId="4"/>
  </si>
  <si>
    <t xml:space="preserve">1歳児在籍児童数
（自動計算・修正不可）
</t>
    <rPh sb="1" eb="2">
      <t>サイ</t>
    </rPh>
    <rPh sb="2" eb="3">
      <t>ジ</t>
    </rPh>
    <rPh sb="3" eb="5">
      <t>ザイセキ</t>
    </rPh>
    <rPh sb="5" eb="7">
      <t>ジドウ</t>
    </rPh>
    <rPh sb="7" eb="8">
      <t>スウ</t>
    </rPh>
    <rPh sb="10" eb="14">
      <t>ジドウケイサン</t>
    </rPh>
    <rPh sb="15" eb="19">
      <t>シュウセイフカ</t>
    </rPh>
    <phoneticPr fontId="3"/>
  </si>
  <si>
    <t>補助対象児童数
（自動計算・修正不可）</t>
    <rPh sb="0" eb="2">
      <t>ホジョ</t>
    </rPh>
    <rPh sb="2" eb="4">
      <t>タイショウ</t>
    </rPh>
    <rPh sb="4" eb="6">
      <t>ジドウ</t>
    </rPh>
    <rPh sb="6" eb="7">
      <t>スウ</t>
    </rPh>
    <rPh sb="9" eb="13">
      <t>ジドウケイサン</t>
    </rPh>
    <rPh sb="14" eb="18">
      <t>シュウセイフカ</t>
    </rPh>
    <phoneticPr fontId="3"/>
  </si>
  <si>
    <t xml:space="preserve">開所日数（カレンダーより設定・修正不可）
</t>
    <rPh sb="0" eb="2">
      <t>カイショ</t>
    </rPh>
    <rPh sb="2" eb="3">
      <t>ザイニチ</t>
    </rPh>
    <rPh sb="3" eb="4">
      <t>スウ</t>
    </rPh>
    <rPh sb="12" eb="14">
      <t>セッテイ</t>
    </rPh>
    <rPh sb="15" eb="19">
      <t>シュウセイフカ</t>
    </rPh>
    <phoneticPr fontId="3"/>
  </si>
  <si>
    <t>新たに1歳児を受け入れるために追加した枠※</t>
    <rPh sb="0" eb="1">
      <t>アラ</t>
    </rPh>
    <rPh sb="4" eb="6">
      <t>サイジ</t>
    </rPh>
    <rPh sb="7" eb="8">
      <t>ウ</t>
    </rPh>
    <rPh sb="9" eb="10">
      <t>イ</t>
    </rPh>
    <rPh sb="15" eb="17">
      <t>ツイカ</t>
    </rPh>
    <rPh sb="19" eb="20">
      <t>ワク</t>
    </rPh>
    <phoneticPr fontId="3"/>
  </si>
  <si>
    <t>調整後利用定員数（自動計算・修正不可）</t>
    <rPh sb="0" eb="3">
      <t>チョウセイゴ</t>
    </rPh>
    <rPh sb="3" eb="8">
      <t>リヨウテイインスウ</t>
    </rPh>
    <rPh sb="9" eb="13">
      <t>ジドウケイサン</t>
    </rPh>
    <rPh sb="14" eb="18">
      <t>シュウセイフカ</t>
    </rPh>
    <phoneticPr fontId="3"/>
  </si>
  <si>
    <t>E-mail:</t>
    <phoneticPr fontId="2"/>
  </si>
  <si>
    <t>記</t>
    <rPh sb="0" eb="1">
      <t>キ</t>
    </rPh>
    <phoneticPr fontId="2"/>
  </si>
  <si>
    <r>
      <t>補助対象児童数</t>
    </r>
    <r>
      <rPr>
        <sz val="12"/>
        <color theme="1"/>
        <rFont val="BIZ UDゴシック"/>
        <family val="3"/>
        <charset val="128"/>
      </rPr>
      <t>　　※事業所内保育事業については地域枠児童のみ対象です。</t>
    </r>
    <rPh sb="0" eb="2">
      <t>ホジョ</t>
    </rPh>
    <rPh sb="2" eb="4">
      <t>タイショウ</t>
    </rPh>
    <rPh sb="4" eb="6">
      <t>ジドウ</t>
    </rPh>
    <rPh sb="6" eb="7">
      <t>スウ</t>
    </rPh>
    <phoneticPr fontId="3"/>
  </si>
  <si>
    <t>区　　分</t>
    <rPh sb="0" eb="1">
      <t>ク</t>
    </rPh>
    <rPh sb="3" eb="4">
      <t>ブン</t>
    </rPh>
    <phoneticPr fontId="2"/>
  </si>
  <si>
    <t>金　　額</t>
    <rPh sb="0" eb="1">
      <t>キン</t>
    </rPh>
    <rPh sb="3" eb="4">
      <t>ガク</t>
    </rPh>
    <phoneticPr fontId="2"/>
  </si>
  <si>
    <t>収入の部</t>
    <rPh sb="0" eb="2">
      <t>シュウニュウ</t>
    </rPh>
    <rPh sb="3" eb="4">
      <t>ブ</t>
    </rPh>
    <phoneticPr fontId="2"/>
  </si>
  <si>
    <t>福岡市補助金収入</t>
    <rPh sb="0" eb="3">
      <t>フクオカシ</t>
    </rPh>
    <rPh sb="3" eb="6">
      <t>ホジョキン</t>
    </rPh>
    <rPh sb="6" eb="8">
      <t>シュウニュウ</t>
    </rPh>
    <phoneticPr fontId="2"/>
  </si>
  <si>
    <t>計</t>
    <rPh sb="0" eb="1">
      <t>ケイ</t>
    </rPh>
    <phoneticPr fontId="2"/>
  </si>
  <si>
    <t>支出の部</t>
    <rPh sb="0" eb="2">
      <t>シシュツ</t>
    </rPh>
    <rPh sb="3" eb="4">
      <t>ブ</t>
    </rPh>
    <phoneticPr fontId="2"/>
  </si>
  <si>
    <t>人件費等</t>
    <rPh sb="3" eb="4">
      <t>トウ</t>
    </rPh>
    <phoneticPr fontId="2"/>
  </si>
  <si>
    <t>環境整備費</t>
    <rPh sb="0" eb="2">
      <t>カンキョウ</t>
    </rPh>
    <rPh sb="2" eb="5">
      <t>セイビヒ</t>
    </rPh>
    <phoneticPr fontId="2"/>
  </si>
  <si>
    <t>その他経費</t>
    <rPh sb="2" eb="3">
      <t>タ</t>
    </rPh>
    <rPh sb="3" eb="5">
      <t>ケイヒ</t>
    </rPh>
    <phoneticPr fontId="2"/>
  </si>
  <si>
    <t>１歳児の入所保留児童の追加入所日（補助対象期間の始期）</t>
    <rPh sb="1" eb="3">
      <t>サイジ</t>
    </rPh>
    <rPh sb="4" eb="6">
      <t>ニュウショ</t>
    </rPh>
    <rPh sb="6" eb="10">
      <t>ホリュウジドウ</t>
    </rPh>
    <rPh sb="11" eb="13">
      <t>ツイカ</t>
    </rPh>
    <rPh sb="13" eb="15">
      <t>ニュウショ</t>
    </rPh>
    <rPh sb="15" eb="16">
      <t>ビ</t>
    </rPh>
    <rPh sb="17" eb="19">
      <t>ホジョ</t>
    </rPh>
    <rPh sb="19" eb="21">
      <t>タイショウ</t>
    </rPh>
    <rPh sb="21" eb="23">
      <t>キカン</t>
    </rPh>
    <rPh sb="24" eb="26">
      <t>シキ</t>
    </rPh>
    <phoneticPr fontId="2"/>
  </si>
  <si>
    <t>調整前受入人数</t>
    <rPh sb="0" eb="3">
      <t>チョウセイマエ</t>
    </rPh>
    <rPh sb="3" eb="5">
      <t>ウケイ</t>
    </rPh>
    <rPh sb="5" eb="7">
      <t>ニンズウ</t>
    </rPh>
    <phoneticPr fontId="3"/>
  </si>
  <si>
    <t>調整前
受入可能人数</t>
    <rPh sb="0" eb="3">
      <t>チョウセイマエ</t>
    </rPh>
    <rPh sb="4" eb="6">
      <t>ウケイ</t>
    </rPh>
    <rPh sb="6" eb="8">
      <t>カノウ</t>
    </rPh>
    <rPh sb="8" eb="10">
      <t>ニンズウ</t>
    </rPh>
    <phoneticPr fontId="3"/>
  </si>
  <si>
    <t>調整後受入人数</t>
    <rPh sb="0" eb="3">
      <t>チョウセイゴ</t>
    </rPh>
    <rPh sb="3" eb="5">
      <t>ウケイ</t>
    </rPh>
    <rPh sb="5" eb="7">
      <t>ニンズウ</t>
    </rPh>
    <phoneticPr fontId="3"/>
  </si>
  <si>
    <t>※　2回目以降の場合，過去に追加した枠も含めて入力してください。（入力する枠数＝過去に追加した枠＋今回追加した枠）（記載例は4月1日に1枠追加、5月1日に更に1枠追加したケース）</t>
    <rPh sb="3" eb="7">
      <t>カイメイコウ</t>
    </rPh>
    <rPh sb="8" eb="10">
      <t>バアイ</t>
    </rPh>
    <rPh sb="14" eb="16">
      <t>ツイカ</t>
    </rPh>
    <rPh sb="43" eb="45">
      <t>ツイカ</t>
    </rPh>
    <rPh sb="49" eb="51">
      <t>コンカイ</t>
    </rPh>
    <rPh sb="51" eb="53">
      <t>ツイカ</t>
    </rPh>
    <rPh sb="55" eb="56">
      <t>ワク</t>
    </rPh>
    <rPh sb="58" eb="61">
      <t>キサイレイ</t>
    </rPh>
    <rPh sb="63" eb="64">
      <t>ガツ</t>
    </rPh>
    <rPh sb="65" eb="66">
      <t>ニチ</t>
    </rPh>
    <rPh sb="68" eb="69">
      <t>ワク</t>
    </rPh>
    <rPh sb="69" eb="71">
      <t>ツイカ</t>
    </rPh>
    <rPh sb="77" eb="78">
      <t>サラ</t>
    </rPh>
    <rPh sb="80" eb="83">
      <t>ワクツイカ</t>
    </rPh>
    <phoneticPr fontId="3"/>
  </si>
  <si>
    <t>新たに受け入れた１歳児の在園児数</t>
    <rPh sb="0" eb="1">
      <t>アラ</t>
    </rPh>
    <rPh sb="3" eb="4">
      <t>ウ</t>
    </rPh>
    <rPh sb="5" eb="6">
      <t>イ</t>
    </rPh>
    <rPh sb="9" eb="11">
      <t>サイジ</t>
    </rPh>
    <rPh sb="12" eb="14">
      <t>ザイエン</t>
    </rPh>
    <rPh sb="14" eb="15">
      <t>ジ</t>
    </rPh>
    <rPh sb="15" eb="16">
      <t>スウ</t>
    </rPh>
    <phoneticPr fontId="2"/>
  </si>
  <si>
    <t>　様式第７号</t>
    <rPh sb="1" eb="3">
      <t>ヨウシキ</t>
    </rPh>
    <rPh sb="3" eb="4">
      <t>ダイ</t>
    </rPh>
    <rPh sb="5" eb="6">
      <t>ゴウ</t>
    </rPh>
    <phoneticPr fontId="3"/>
  </si>
  <si>
    <t>　福岡市１歳児受け入れ促進事業補助金交付要綱第13条の規定により、下記のとおり関係書類を添えて実績報告をいたします。</t>
    <rPh sb="1" eb="3">
      <t>フクオカ</t>
    </rPh>
    <rPh sb="7" eb="8">
      <t>ウ</t>
    </rPh>
    <rPh sb="9" eb="10">
      <t>イ</t>
    </rPh>
    <rPh sb="11" eb="13">
      <t>ソクシン</t>
    </rPh>
    <rPh sb="13" eb="15">
      <t>ジギョウ</t>
    </rPh>
    <rPh sb="47" eb="49">
      <t>ジッセキ</t>
    </rPh>
    <rPh sb="49" eb="51">
      <t>ホウコク</t>
    </rPh>
    <phoneticPr fontId="3"/>
  </si>
  <si>
    <t>交付決定額</t>
    <rPh sb="0" eb="2">
      <t>コウフ</t>
    </rPh>
    <rPh sb="2" eb="4">
      <t>ケッテイ</t>
    </rPh>
    <rPh sb="4" eb="5">
      <t>ガク</t>
    </rPh>
    <phoneticPr fontId="2"/>
  </si>
  <si>
    <t>円</t>
    <rPh sb="0" eb="1">
      <t>エン</t>
    </rPh>
    <phoneticPr fontId="2"/>
  </si>
  <si>
    <r>
      <rPr>
        <b/>
        <sz val="14"/>
        <color theme="1"/>
        <rFont val="BIZ UD明朝 Medium"/>
        <family val="1"/>
        <charset val="128"/>
      </rPr>
      <t>円</t>
    </r>
    <r>
      <rPr>
        <sz val="12"/>
        <color theme="1"/>
        <rFont val="BIZ UD明朝 Medium"/>
        <family val="1"/>
        <charset val="128"/>
      </rPr>
      <t>（別表1の交付確定額）</t>
    </r>
    <rPh sb="0" eb="1">
      <t>エン</t>
    </rPh>
    <rPh sb="2" eb="3">
      <t>ベツ</t>
    </rPh>
    <rPh sb="3" eb="4">
      <t>ヒョウ</t>
    </rPh>
    <rPh sb="6" eb="8">
      <t>コウフ</t>
    </rPh>
    <rPh sb="8" eb="10">
      <t>カクテイ</t>
    </rPh>
    <rPh sb="10" eb="11">
      <t>ガク</t>
    </rPh>
    <phoneticPr fontId="3"/>
  </si>
  <si>
    <t>１　交付決定額</t>
    <rPh sb="4" eb="6">
      <t>ケッテイ</t>
    </rPh>
    <rPh sb="6" eb="7">
      <t>ガク</t>
    </rPh>
    <phoneticPr fontId="2"/>
  </si>
  <si>
    <r>
      <rPr>
        <b/>
        <sz val="14"/>
        <color theme="1"/>
        <rFont val="BIZ UD明朝 Medium"/>
        <family val="1"/>
        <charset val="128"/>
      </rPr>
      <t>円</t>
    </r>
    <r>
      <rPr>
        <sz val="12"/>
        <color theme="1"/>
        <rFont val="BIZ UD明朝 Medium"/>
        <family val="1"/>
        <charset val="128"/>
      </rPr>
      <t>（別表1の交付決定額）</t>
    </r>
    <rPh sb="0" eb="1">
      <t>エン</t>
    </rPh>
    <rPh sb="2" eb="3">
      <t>ベツ</t>
    </rPh>
    <rPh sb="3" eb="4">
      <t>ヒョウ</t>
    </rPh>
    <rPh sb="6" eb="8">
      <t>コウフ</t>
    </rPh>
    <rPh sb="8" eb="10">
      <t>ケッテイ</t>
    </rPh>
    <rPh sb="10" eb="11">
      <t>ガク</t>
    </rPh>
    <phoneticPr fontId="3"/>
  </si>
  <si>
    <t>３　福岡市１歳児受け入れ促進事業補助金（実績）計算書（別表１）</t>
    <rPh sb="20" eb="22">
      <t>ジッセキ</t>
    </rPh>
    <phoneticPr fontId="2"/>
  </si>
  <si>
    <t>４　補助事業の執行に関する収支計算書</t>
    <rPh sb="2" eb="4">
      <t>ホジョ</t>
    </rPh>
    <rPh sb="4" eb="6">
      <t>ジギョウ</t>
    </rPh>
    <rPh sb="7" eb="9">
      <t>シッコウ</t>
    </rPh>
    <rPh sb="10" eb="11">
      <t>カン</t>
    </rPh>
    <rPh sb="13" eb="15">
      <t>シュウシ</t>
    </rPh>
    <rPh sb="15" eb="17">
      <t>ケイサン</t>
    </rPh>
    <rPh sb="17" eb="18">
      <t>ショ</t>
    </rPh>
    <phoneticPr fontId="2"/>
  </si>
  <si>
    <t>２　交付確定見込額</t>
    <rPh sb="4" eb="6">
      <t>カクテイ</t>
    </rPh>
    <rPh sb="6" eb="8">
      <t>ミコミ</t>
    </rPh>
    <rPh sb="8" eb="9">
      <t>ガク</t>
    </rPh>
    <phoneticPr fontId="2"/>
  </si>
  <si>
    <t>補助金交付確定見込額</t>
    <rPh sb="5" eb="7">
      <t>カクテイ</t>
    </rPh>
    <rPh sb="7" eb="9">
      <t>ミコミ</t>
    </rPh>
    <rPh sb="9" eb="10">
      <t>ガク</t>
    </rPh>
    <phoneticPr fontId="2"/>
  </si>
  <si>
    <t>　福岡市１歳児受け入れ促進事業実績報告書</t>
    <rPh sb="1" eb="4">
      <t>フクオカシ</t>
    </rPh>
    <rPh sb="11" eb="13">
      <t>ソクシン</t>
    </rPh>
    <rPh sb="15" eb="17">
      <t>ジッセキ</t>
    </rPh>
    <rPh sb="17" eb="20">
      <t>ホウコクショ</t>
    </rPh>
    <phoneticPr fontId="2"/>
  </si>
  <si>
    <t>様式第７号 令和　年度　（別表1）福岡市１歳児受け入れ促進事業補助金（実績）計算書　</t>
    <rPh sb="0" eb="2">
      <t>ヨウシキ</t>
    </rPh>
    <rPh sb="2" eb="3">
      <t>ダイ</t>
    </rPh>
    <rPh sb="4" eb="5">
      <t>ゴウ</t>
    </rPh>
    <rPh sb="13" eb="14">
      <t>ベツ</t>
    </rPh>
    <rPh sb="14" eb="15">
      <t>ヒョウ</t>
    </rPh>
    <rPh sb="17" eb="19">
      <t>フクオカ</t>
    </rPh>
    <rPh sb="19" eb="20">
      <t>シ</t>
    </rPh>
    <rPh sb="21" eb="22">
      <t>サイ</t>
    </rPh>
    <rPh sb="22" eb="23">
      <t>ジ</t>
    </rPh>
    <rPh sb="23" eb="24">
      <t>ウ</t>
    </rPh>
    <rPh sb="25" eb="26">
      <t>イ</t>
    </rPh>
    <rPh sb="27" eb="29">
      <t>ソクシン</t>
    </rPh>
    <rPh sb="29" eb="31">
      <t>ジギョウ</t>
    </rPh>
    <rPh sb="31" eb="34">
      <t>ホジョキン</t>
    </rPh>
    <rPh sb="35" eb="37">
      <t>ジッセキ</t>
    </rPh>
    <rPh sb="38" eb="41">
      <t>ケイサンショ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</si>
</sst>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#,###&quot;円&quot;"/>
    <numFmt numFmtId="177" formatCode="#,##0&quot;人&quot;"/>
    <numFmt numFmtId="178" formatCode="#,##0&quot;か月&quot;"/>
    <numFmt numFmtId="179" formatCode="0_);[Red]\(0\)"/>
    <numFmt numFmtId="180" formatCode="#,##0.0&quot;か月&quot;"/>
    <numFmt numFmtId="181" formatCode="0.000"/>
    <numFmt numFmtId="182" formatCode="#,##0&quot;円&quot;"/>
    <numFmt numFmtId="183" formatCode="#,##0.00&quot;か月&quot;"/>
    <numFmt numFmtId="184" formatCode="&quot;令和&quot;#&quot;年&quot;"/>
    <numFmt numFmtId="185" formatCode="#0&quot;人&quot;"/>
    <numFmt numFmtId="186" formatCode="_*#&quot;月&quot;"/>
    <numFmt numFmtId="187" formatCode="_*#&quot;日&quot;"/>
  </numFmts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color indexed="81"/>
      <name val="游ゴシック"/>
      <family val="3"/>
      <charset val="128"/>
      <scheme val="minor"/>
    </font>
    <font>
      <sz val="14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13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b/>
      <sz val="18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4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sz val="18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u/>
      <sz val="10"/>
      <color theme="1"/>
      <name val="BIZ UDゴシック"/>
      <family val="3"/>
      <charset val="128"/>
    </font>
    <font>
      <b/>
      <sz val="10"/>
      <color theme="0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/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/>
    <xf numFmtId="0" fontId="14" fillId="0" borderId="0" xfId="0" applyFont="1" applyAlignment="1">
      <alignment horizontal="right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/>
    <xf numFmtId="0" fontId="6" fillId="8" borderId="0" xfId="0" applyFont="1" applyFill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NumberFormat="1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Alignment="1"/>
    <xf numFmtId="0" fontId="16" fillId="0" borderId="0" xfId="0" applyFont="1" applyFill="1" applyBorder="1" applyAlignment="1">
      <alignment shrinkToFit="1"/>
    </xf>
    <xf numFmtId="0" fontId="16" fillId="0" borderId="0" xfId="0" applyNumberFormat="1" applyFont="1" applyAlignment="1"/>
    <xf numFmtId="0" fontId="16" fillId="2" borderId="2" xfId="0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2" xfId="0" applyFont="1" applyBorder="1" applyAlignment="1">
      <alignment horizontal="left" vertical="center" wrapText="1"/>
    </xf>
    <xf numFmtId="3" fontId="16" fillId="0" borderId="2" xfId="0" applyNumberFormat="1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6" fillId="0" borderId="3" xfId="0" applyFont="1" applyBorder="1" applyAlignment="1">
      <alignment horizontal="left" vertical="center" wrapText="1"/>
    </xf>
    <xf numFmtId="176" fontId="19" fillId="0" borderId="0" xfId="0" applyNumberFormat="1" applyFont="1">
      <alignment vertical="center"/>
    </xf>
    <xf numFmtId="176" fontId="20" fillId="0" borderId="0" xfId="0" applyNumberFormat="1" applyFont="1">
      <alignment vertical="center"/>
    </xf>
    <xf numFmtId="176" fontId="21" fillId="0" borderId="0" xfId="0" applyNumberFormat="1" applyFont="1">
      <alignment vertical="center"/>
    </xf>
    <xf numFmtId="0" fontId="16" fillId="0" borderId="0" xfId="0" applyFont="1" applyBorder="1" applyAlignment="1">
      <alignment horizontal="left" vertical="center" wrapText="1"/>
    </xf>
    <xf numFmtId="3" fontId="16" fillId="0" borderId="0" xfId="0" applyNumberFormat="1" applyFont="1" applyBorder="1" applyAlignment="1">
      <alignment horizontal="center" vertical="center" wrapText="1"/>
    </xf>
    <xf numFmtId="184" fontId="16" fillId="5" borderId="0" xfId="0" applyNumberFormat="1" applyFont="1" applyFill="1" applyAlignment="1">
      <alignment horizontal="distributed" vertical="center"/>
    </xf>
    <xf numFmtId="186" fontId="16" fillId="5" borderId="0" xfId="0" applyNumberFormat="1" applyFont="1" applyFill="1" applyAlignment="1">
      <alignment horizontal="distributed" vertical="center"/>
    </xf>
    <xf numFmtId="187" fontId="16" fillId="5" borderId="0" xfId="0" applyNumberFormat="1" applyFont="1" applyFill="1" applyAlignment="1">
      <alignment horizontal="distributed" vertical="center"/>
    </xf>
    <xf numFmtId="185" fontId="16" fillId="0" borderId="0" xfId="0" applyNumberFormat="1" applyFont="1">
      <alignment vertical="center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20" fillId="0" borderId="0" xfId="0" applyNumberFormat="1" applyFont="1" applyAlignment="1">
      <alignment horizontal="left" vertical="top" wrapText="1"/>
    </xf>
    <xf numFmtId="0" fontId="16" fillId="0" borderId="0" xfId="0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vertical="center" wrapText="1"/>
    </xf>
    <xf numFmtId="0" fontId="23" fillId="0" borderId="0" xfId="0" applyNumberFormat="1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 shrinkToFit="1"/>
    </xf>
    <xf numFmtId="0" fontId="24" fillId="0" borderId="0" xfId="0" applyFont="1" applyFill="1" applyBorder="1" applyAlignment="1">
      <alignment vertical="center" wrapText="1" shrinkToFit="1"/>
    </xf>
    <xf numFmtId="0" fontId="17" fillId="0" borderId="0" xfId="0" applyFont="1" applyFill="1" applyBorder="1" applyAlignment="1">
      <alignment vertical="center" shrinkToFit="1"/>
    </xf>
    <xf numFmtId="0" fontId="23" fillId="4" borderId="2" xfId="0" applyFont="1" applyFill="1" applyBorder="1" applyAlignment="1">
      <alignment horizontal="center" vertical="center" wrapText="1"/>
    </xf>
    <xf numFmtId="0" fontId="25" fillId="6" borderId="1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56" fontId="16" fillId="0" borderId="2" xfId="0" applyNumberFormat="1" applyFont="1" applyBorder="1" applyAlignment="1">
      <alignment horizontal="center" vertical="center"/>
    </xf>
    <xf numFmtId="177" fontId="16" fillId="0" borderId="2" xfId="0" applyNumberFormat="1" applyFont="1" applyBorder="1" applyAlignment="1">
      <alignment horizontal="center" vertical="center"/>
    </xf>
    <xf numFmtId="177" fontId="16" fillId="0" borderId="2" xfId="0" applyNumberFormat="1" applyFont="1" applyFill="1" applyBorder="1" applyAlignment="1" applyProtection="1">
      <alignment horizontal="center" vertical="center"/>
      <protection locked="0"/>
    </xf>
    <xf numFmtId="177" fontId="16" fillId="0" borderId="2" xfId="0" applyNumberFormat="1" applyFont="1" applyBorder="1" applyAlignment="1">
      <alignment horizontal="center" vertical="center" shrinkToFit="1"/>
    </xf>
    <xf numFmtId="179" fontId="16" fillId="0" borderId="2" xfId="0" applyNumberFormat="1" applyFont="1" applyBorder="1" applyAlignment="1">
      <alignment horizontal="center" vertical="center" shrinkToFit="1"/>
    </xf>
    <xf numFmtId="177" fontId="16" fillId="0" borderId="0" xfId="0" applyNumberFormat="1" applyFont="1" applyFill="1" applyBorder="1" applyAlignment="1" applyProtection="1">
      <alignment horizontal="center" vertical="center"/>
      <protection locked="0"/>
    </xf>
    <xf numFmtId="177" fontId="16" fillId="0" borderId="19" xfId="0" applyNumberFormat="1" applyFont="1" applyFill="1" applyBorder="1" applyAlignment="1" applyProtection="1">
      <alignment horizontal="center" vertical="center"/>
      <protection locked="0"/>
    </xf>
    <xf numFmtId="181" fontId="16" fillId="0" borderId="19" xfId="0" applyNumberFormat="1" applyFont="1" applyFill="1" applyBorder="1" applyAlignment="1">
      <alignment horizontal="center" vertical="center"/>
    </xf>
    <xf numFmtId="0" fontId="16" fillId="0" borderId="19" xfId="0" applyNumberFormat="1" applyFont="1" applyFill="1" applyBorder="1" applyAlignment="1" applyProtection="1">
      <alignment vertical="center"/>
      <protection locked="0"/>
    </xf>
    <xf numFmtId="177" fontId="16" fillId="0" borderId="0" xfId="0" applyNumberFormat="1" applyFont="1" applyFill="1" applyBorder="1" applyAlignment="1">
      <alignment horizontal="center" vertical="center"/>
    </xf>
    <xf numFmtId="177" fontId="16" fillId="0" borderId="0" xfId="0" applyNumberFormat="1" applyFont="1" applyFill="1" applyBorder="1" applyAlignment="1">
      <alignment horizontal="center" vertical="center" shrinkToFit="1"/>
    </xf>
    <xf numFmtId="179" fontId="16" fillId="0" borderId="0" xfId="0" applyNumberFormat="1" applyFont="1" applyFill="1" applyBorder="1" applyAlignment="1">
      <alignment horizontal="center" vertical="center" shrinkToFit="1"/>
    </xf>
    <xf numFmtId="180" fontId="16" fillId="0" borderId="0" xfId="0" applyNumberFormat="1" applyFont="1" applyFill="1" applyBorder="1" applyAlignment="1" applyProtection="1">
      <alignment horizontal="center" vertical="center" shrinkToFit="1"/>
      <protection locked="0"/>
    </xf>
    <xf numFmtId="181" fontId="16" fillId="0" borderId="0" xfId="0" applyNumberFormat="1" applyFont="1">
      <alignment vertical="center"/>
    </xf>
    <xf numFmtId="0" fontId="17" fillId="0" borderId="0" xfId="0" applyFont="1">
      <alignment vertical="center"/>
    </xf>
    <xf numFmtId="178" fontId="16" fillId="0" borderId="0" xfId="0" applyNumberFormat="1" applyFont="1" applyAlignment="1">
      <alignment vertical="center" shrinkToFit="1"/>
    </xf>
    <xf numFmtId="0" fontId="17" fillId="0" borderId="20" xfId="0" applyFont="1" applyBorder="1">
      <alignment vertical="center"/>
    </xf>
    <xf numFmtId="0" fontId="17" fillId="0" borderId="21" xfId="0" applyNumberFormat="1" applyFont="1" applyBorder="1">
      <alignment vertical="center"/>
    </xf>
    <xf numFmtId="0" fontId="16" fillId="0" borderId="21" xfId="0" applyNumberFormat="1" applyFont="1" applyBorder="1" applyAlignment="1">
      <alignment vertical="center" shrinkToFit="1"/>
    </xf>
    <xf numFmtId="0" fontId="16" fillId="0" borderId="22" xfId="0" applyNumberFormat="1" applyFont="1" applyBorder="1">
      <alignment vertical="center"/>
    </xf>
    <xf numFmtId="0" fontId="16" fillId="0" borderId="0" xfId="0" applyFont="1" applyFill="1">
      <alignment vertical="center"/>
    </xf>
    <xf numFmtId="0" fontId="16" fillId="0" borderId="0" xfId="0" applyFont="1" applyAlignment="1">
      <alignment horizontal="right" vertical="center"/>
    </xf>
    <xf numFmtId="1" fontId="18" fillId="0" borderId="0" xfId="0" applyNumberFormat="1" applyFont="1" applyAlignment="1">
      <alignment horizontal="center" vertical="center"/>
    </xf>
    <xf numFmtId="0" fontId="16" fillId="0" borderId="0" xfId="0" applyNumberFormat="1" applyFont="1" applyAlignment="1">
      <alignment horizontal="right" vertical="center"/>
    </xf>
    <xf numFmtId="0" fontId="18" fillId="0" borderId="0" xfId="0" applyNumberFormat="1" applyFont="1" applyAlignment="1">
      <alignment horizontal="center" vertical="center"/>
    </xf>
    <xf numFmtId="0" fontId="17" fillId="0" borderId="0" xfId="0" applyFont="1" applyAlignment="1"/>
    <xf numFmtId="0" fontId="18" fillId="0" borderId="0" xfId="0" applyFont="1" applyAlignment="1"/>
    <xf numFmtId="0" fontId="26" fillId="0" borderId="0" xfId="1" applyNumberFormat="1" applyFont="1" applyBorder="1" applyAlignment="1" applyProtection="1">
      <alignment horizontal="center" vertical="center"/>
    </xf>
    <xf numFmtId="0" fontId="26" fillId="0" borderId="0" xfId="1" applyNumberFormat="1" applyFont="1" applyBorder="1" applyAlignment="1" applyProtection="1">
      <alignment vertical="center"/>
    </xf>
    <xf numFmtId="182" fontId="26" fillId="0" borderId="0" xfId="1" applyNumberFormat="1" applyFont="1" applyBorder="1" applyAlignment="1" applyProtection="1">
      <alignment vertical="center"/>
    </xf>
    <xf numFmtId="177" fontId="16" fillId="8" borderId="2" xfId="0" applyNumberFormat="1" applyFont="1" applyFill="1" applyBorder="1" applyAlignment="1">
      <alignment horizontal="center" vertical="center"/>
    </xf>
    <xf numFmtId="177" fontId="16" fillId="8" borderId="2" xfId="0" applyNumberFormat="1" applyFont="1" applyFill="1" applyBorder="1" applyAlignment="1" applyProtection="1">
      <alignment horizontal="center" vertical="center"/>
      <protection locked="0"/>
    </xf>
    <xf numFmtId="0" fontId="27" fillId="9" borderId="3" xfId="0" applyFont="1" applyFill="1" applyBorder="1" applyAlignment="1">
      <alignment horizontal="center" vertical="center" textRotation="255" wrapText="1"/>
    </xf>
    <xf numFmtId="0" fontId="27" fillId="9" borderId="5" xfId="0" applyFont="1" applyFill="1" applyBorder="1" applyAlignment="1">
      <alignment horizontal="center" vertical="center" textRotation="255" wrapText="1"/>
    </xf>
    <xf numFmtId="0" fontId="27" fillId="9" borderId="4" xfId="0" applyFont="1" applyFill="1" applyBorder="1" applyAlignment="1">
      <alignment horizontal="center" vertical="center" textRotation="255" wrapText="1"/>
    </xf>
    <xf numFmtId="38" fontId="27" fillId="9" borderId="11" xfId="1" applyFont="1" applyFill="1" applyBorder="1" applyAlignment="1" applyProtection="1">
      <alignment horizontal="left" vertical="center"/>
    </xf>
    <xf numFmtId="38" fontId="27" fillId="9" borderId="26" xfId="1" applyFont="1" applyFill="1" applyBorder="1" applyAlignment="1" applyProtection="1">
      <alignment horizontal="left" vertical="center"/>
    </xf>
    <xf numFmtId="38" fontId="27" fillId="9" borderId="12" xfId="1" applyFont="1" applyFill="1" applyBorder="1" applyAlignment="1" applyProtection="1">
      <alignment horizontal="left" vertical="center"/>
    </xf>
    <xf numFmtId="182" fontId="28" fillId="10" borderId="9" xfId="0" applyNumberFormat="1" applyFont="1" applyFill="1" applyBorder="1" applyAlignment="1">
      <alignment horizontal="right" vertical="center"/>
    </xf>
    <xf numFmtId="182" fontId="28" fillId="10" borderId="1" xfId="0" applyNumberFormat="1" applyFont="1" applyFill="1" applyBorder="1" applyAlignment="1">
      <alignment horizontal="right" vertical="center"/>
    </xf>
    <xf numFmtId="182" fontId="28" fillId="10" borderId="10" xfId="0" applyNumberFormat="1" applyFont="1" applyFill="1" applyBorder="1" applyAlignment="1">
      <alignment horizontal="right" vertical="center"/>
    </xf>
    <xf numFmtId="182" fontId="28" fillId="10" borderId="11" xfId="0" applyNumberFormat="1" applyFont="1" applyFill="1" applyBorder="1" applyAlignment="1">
      <alignment horizontal="right" vertical="center"/>
    </xf>
    <xf numFmtId="182" fontId="28" fillId="10" borderId="26" xfId="0" applyNumberFormat="1" applyFont="1" applyFill="1" applyBorder="1" applyAlignment="1">
      <alignment horizontal="right" vertical="center"/>
    </xf>
    <xf numFmtId="182" fontId="28" fillId="10" borderId="12" xfId="0" applyNumberFormat="1" applyFont="1" applyFill="1" applyBorder="1" applyAlignment="1">
      <alignment horizontal="right" vertical="center"/>
    </xf>
    <xf numFmtId="0" fontId="6" fillId="8" borderId="0" xfId="0" applyFont="1" applyFill="1" applyAlignment="1" applyProtection="1">
      <alignment horizontal="left" vertical="center" shrinkToFit="1"/>
      <protection locked="0"/>
    </xf>
    <xf numFmtId="0" fontId="6" fillId="7" borderId="0" xfId="0" applyFont="1" applyFill="1" applyAlignment="1">
      <alignment horizontal="left" vertical="center" shrinkToFit="1"/>
    </xf>
    <xf numFmtId="182" fontId="28" fillId="10" borderId="23" xfId="0" applyNumberFormat="1" applyFont="1" applyFill="1" applyBorder="1" applyAlignment="1">
      <alignment horizontal="right" vertical="center"/>
    </xf>
    <xf numFmtId="182" fontId="28" fillId="10" borderId="24" xfId="0" applyNumberFormat="1" applyFont="1" applyFill="1" applyBorder="1" applyAlignment="1">
      <alignment horizontal="right" vertical="center"/>
    </xf>
    <xf numFmtId="182" fontId="28" fillId="10" borderId="25" xfId="0" applyNumberFormat="1" applyFont="1" applyFill="1" applyBorder="1" applyAlignment="1">
      <alignment horizontal="right" vertical="center"/>
    </xf>
    <xf numFmtId="38" fontId="27" fillId="9" borderId="4" xfId="1" applyFont="1" applyFill="1" applyBorder="1" applyAlignment="1" applyProtection="1">
      <alignment horizontal="right" vertical="center"/>
    </xf>
    <xf numFmtId="182" fontId="28" fillId="10" borderId="4" xfId="0" applyNumberFormat="1" applyFont="1" applyFill="1" applyBorder="1" applyAlignment="1">
      <alignment horizontal="right" vertical="center"/>
    </xf>
    <xf numFmtId="0" fontId="6" fillId="8" borderId="0" xfId="0" applyFont="1" applyFill="1" applyAlignment="1" applyProtection="1">
      <alignment vertical="center" shrinkToFit="1"/>
      <protection locked="0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8" fontId="10" fillId="7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27" fillId="9" borderId="2" xfId="0" applyFont="1" applyFill="1" applyBorder="1" applyAlignment="1">
      <alignment horizontal="center" vertical="center"/>
    </xf>
    <xf numFmtId="0" fontId="27" fillId="9" borderId="6" xfId="0" applyFont="1" applyFill="1" applyBorder="1" applyAlignment="1">
      <alignment horizontal="left" vertical="center"/>
    </xf>
    <xf numFmtId="0" fontId="27" fillId="9" borderId="8" xfId="0" applyFont="1" applyFill="1" applyBorder="1" applyAlignment="1">
      <alignment horizontal="left" vertical="center"/>
    </xf>
    <xf numFmtId="0" fontId="27" fillId="9" borderId="7" xfId="0" applyFont="1" applyFill="1" applyBorder="1" applyAlignment="1">
      <alignment horizontal="left" vertical="center"/>
    </xf>
    <xf numFmtId="182" fontId="28" fillId="10" borderId="6" xfId="0" applyNumberFormat="1" applyFont="1" applyFill="1" applyBorder="1" applyAlignment="1">
      <alignment horizontal="right" vertical="center"/>
    </xf>
    <xf numFmtId="182" fontId="28" fillId="10" borderId="8" xfId="0" applyNumberFormat="1" applyFont="1" applyFill="1" applyBorder="1" applyAlignment="1">
      <alignment horizontal="right" vertical="center"/>
    </xf>
    <xf numFmtId="182" fontId="28" fillId="10" borderId="7" xfId="0" applyNumberFormat="1" applyFont="1" applyFill="1" applyBorder="1" applyAlignment="1">
      <alignment horizontal="right" vertical="center"/>
    </xf>
    <xf numFmtId="0" fontId="27" fillId="9" borderId="23" xfId="0" applyFont="1" applyFill="1" applyBorder="1" applyAlignment="1">
      <alignment horizontal="left" vertical="center"/>
    </xf>
    <xf numFmtId="0" fontId="27" fillId="9" borderId="24" xfId="0" applyFont="1" applyFill="1" applyBorder="1" applyAlignment="1">
      <alignment horizontal="left" vertical="center"/>
    </xf>
    <xf numFmtId="0" fontId="27" fillId="9" borderId="25" xfId="0" applyFont="1" applyFill="1" applyBorder="1" applyAlignment="1">
      <alignment horizontal="left" vertical="center"/>
    </xf>
    <xf numFmtId="38" fontId="27" fillId="9" borderId="23" xfId="1" applyFont="1" applyFill="1" applyBorder="1" applyAlignment="1" applyProtection="1">
      <alignment horizontal="left" vertical="center" wrapText="1"/>
    </xf>
    <xf numFmtId="38" fontId="27" fillId="9" borderId="24" xfId="1" applyFont="1" applyFill="1" applyBorder="1" applyAlignment="1" applyProtection="1">
      <alignment horizontal="left" vertical="center" wrapText="1"/>
    </xf>
    <xf numFmtId="38" fontId="27" fillId="9" borderId="25" xfId="1" applyFont="1" applyFill="1" applyBorder="1" applyAlignment="1" applyProtection="1">
      <alignment horizontal="left" vertical="center" wrapText="1"/>
    </xf>
    <xf numFmtId="0" fontId="25" fillId="6" borderId="3" xfId="0" applyFont="1" applyFill="1" applyBorder="1" applyAlignment="1">
      <alignment horizontal="center" vertical="center" wrapText="1" shrinkToFit="1"/>
    </xf>
    <xf numFmtId="0" fontId="25" fillId="6" borderId="5" xfId="0" applyFont="1" applyFill="1" applyBorder="1" applyAlignment="1">
      <alignment horizontal="center" vertical="center" wrapText="1" shrinkToFit="1"/>
    </xf>
    <xf numFmtId="0" fontId="25" fillId="6" borderId="4" xfId="0" applyFont="1" applyFill="1" applyBorder="1" applyAlignment="1">
      <alignment horizontal="center" vertical="center" wrapText="1" shrinkToFi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/>
    </xf>
    <xf numFmtId="0" fontId="18" fillId="3" borderId="26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182" fontId="26" fillId="0" borderId="14" xfId="1" applyNumberFormat="1" applyFont="1" applyBorder="1" applyAlignment="1" applyProtection="1">
      <alignment horizontal="center" vertical="center"/>
    </xf>
    <xf numFmtId="182" fontId="26" fillId="0" borderId="15" xfId="1" applyNumberFormat="1" applyFont="1" applyBorder="1" applyAlignment="1" applyProtection="1">
      <alignment horizontal="center" vertical="center"/>
    </xf>
    <xf numFmtId="182" fontId="26" fillId="0" borderId="16" xfId="1" applyNumberFormat="1" applyFont="1" applyBorder="1" applyAlignment="1" applyProtection="1">
      <alignment horizontal="center" vertical="center"/>
    </xf>
    <xf numFmtId="182" fontId="26" fillId="0" borderId="17" xfId="1" applyNumberFormat="1" applyFont="1" applyBorder="1" applyAlignment="1" applyProtection="1">
      <alignment horizontal="center" vertical="center"/>
    </xf>
    <xf numFmtId="182" fontId="26" fillId="0" borderId="13" xfId="1" applyNumberFormat="1" applyFont="1" applyBorder="1" applyAlignment="1" applyProtection="1">
      <alignment horizontal="center" vertical="center"/>
    </xf>
    <xf numFmtId="182" fontId="26" fillId="0" borderId="18" xfId="1" applyNumberFormat="1" applyFont="1" applyBorder="1" applyAlignment="1" applyProtection="1">
      <alignment horizontal="center" vertical="center"/>
    </xf>
    <xf numFmtId="0" fontId="16" fillId="5" borderId="1" xfId="0" applyFont="1" applyFill="1" applyBorder="1" applyAlignment="1">
      <alignment horizontal="center" shrinkToFit="1"/>
    </xf>
    <xf numFmtId="0" fontId="16" fillId="5" borderId="1" xfId="0" applyFont="1" applyFill="1" applyBorder="1" applyAlignment="1">
      <alignment horizontal="left" wrapText="1" shrinkToFit="1"/>
    </xf>
    <xf numFmtId="0" fontId="22" fillId="6" borderId="3" xfId="0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/>
    </xf>
    <xf numFmtId="0" fontId="22" fillId="6" borderId="4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left" wrapText="1"/>
    </xf>
    <xf numFmtId="0" fontId="16" fillId="0" borderId="0" xfId="0" applyFont="1" applyAlignment="1">
      <alignment horizontal="center" vertical="center"/>
    </xf>
    <xf numFmtId="183" fontId="26" fillId="0" borderId="14" xfId="1" applyNumberFormat="1" applyFont="1" applyBorder="1" applyAlignment="1" applyProtection="1">
      <alignment horizontal="center" vertical="center"/>
    </xf>
    <xf numFmtId="183" fontId="26" fillId="0" borderId="15" xfId="1" applyNumberFormat="1" applyFont="1" applyBorder="1" applyAlignment="1" applyProtection="1">
      <alignment horizontal="center" vertical="center"/>
    </xf>
    <xf numFmtId="183" fontId="26" fillId="0" borderId="16" xfId="1" applyNumberFormat="1" applyFont="1" applyBorder="1" applyAlignment="1" applyProtection="1">
      <alignment horizontal="center" vertical="center"/>
    </xf>
    <xf numFmtId="183" fontId="26" fillId="0" borderId="17" xfId="1" applyNumberFormat="1" applyFont="1" applyBorder="1" applyAlignment="1" applyProtection="1">
      <alignment horizontal="center" vertical="center"/>
    </xf>
    <xf numFmtId="183" fontId="26" fillId="0" borderId="13" xfId="1" applyNumberFormat="1" applyFont="1" applyBorder="1" applyAlignment="1" applyProtection="1">
      <alignment horizontal="center" vertical="center"/>
    </xf>
    <xf numFmtId="183" fontId="26" fillId="0" borderId="18" xfId="1" applyNumberFormat="1" applyFont="1" applyBorder="1" applyAlignment="1" applyProtection="1">
      <alignment horizontal="center" vertical="center"/>
    </xf>
    <xf numFmtId="0" fontId="16" fillId="5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18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343778</xdr:colOff>
      <xdr:row>4</xdr:row>
      <xdr:rowOff>158637</xdr:rowOff>
    </xdr:from>
    <xdr:to>
      <xdr:col>21</xdr:col>
      <xdr:colOff>72107</xdr:colOff>
      <xdr:row>9</xdr:row>
      <xdr:rowOff>84625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D2BB65C-E534-409F-A70C-23E8BAB5A43F}"/>
            </a:ext>
          </a:extLst>
        </xdr:cNvPr>
        <xdr:cNvSpPr/>
      </xdr:nvSpPr>
      <xdr:spPr>
        <a:xfrm>
          <a:off x="9487778" y="777202"/>
          <a:ext cx="3870023" cy="1019682"/>
        </a:xfrm>
        <a:prstGeom prst="rect">
          <a:avLst/>
        </a:prstGeom>
        <a:solidFill>
          <a:srgbClr val="FDE9D9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・薄水色のセルは自動入力</a:t>
          </a:r>
          <a:endParaRPr kumimoji="1" lang="en-US" altLang="ja-JP" sz="14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・薄緑色のセルはプルダウンで選択</a:t>
          </a:r>
          <a:endParaRPr kumimoji="1" lang="en-US" altLang="ja-JP" sz="14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・薄黄色のセルは入力</a:t>
          </a:r>
          <a:endParaRPr kumimoji="1" lang="en-US" altLang="ja-JP" sz="14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DC718-49E6-4C31-84B8-259DA75B4467}">
  <sheetPr>
    <pageSetUpPr fitToPage="1"/>
  </sheetPr>
  <dimension ref="A1:O40"/>
  <sheetViews>
    <sheetView view="pageBreakPreview" zoomScale="94" zoomScaleNormal="94" zoomScaleSheetLayoutView="94" workbookViewId="0">
      <selection activeCell="E6" sqref="E6"/>
    </sheetView>
  </sheetViews>
  <sheetFormatPr defaultColWidth="9" defaultRowHeight="16.2" x14ac:dyDescent="0.45"/>
  <cols>
    <col min="1" max="1" width="7.3984375" style="1" customWidth="1"/>
    <col min="2" max="2" width="9" style="1"/>
    <col min="3" max="3" width="8" style="1" customWidth="1"/>
    <col min="4" max="4" width="7.8984375" style="1" customWidth="1"/>
    <col min="5" max="5" width="10.59765625" style="1" customWidth="1"/>
    <col min="6" max="6" width="10.5" style="1" customWidth="1"/>
    <col min="7" max="7" width="18.09765625" style="1" customWidth="1"/>
    <col min="8" max="9" width="9" style="1"/>
    <col min="10" max="15" width="5.09765625" style="1" customWidth="1"/>
    <col min="16" max="16384" width="9" style="1"/>
  </cols>
  <sheetData>
    <row r="1" spans="1:15" x14ac:dyDescent="0.45">
      <c r="A1" s="1" t="s">
        <v>57</v>
      </c>
    </row>
    <row r="3" spans="1:15" x14ac:dyDescent="0.45">
      <c r="I3" s="2" t="s">
        <v>13</v>
      </c>
      <c r="J3" s="11"/>
      <c r="K3" s="1" t="s">
        <v>14</v>
      </c>
      <c r="L3" s="11"/>
      <c r="M3" s="1" t="s">
        <v>15</v>
      </c>
      <c r="N3" s="11"/>
      <c r="O3" s="1" t="s">
        <v>16</v>
      </c>
    </row>
    <row r="5" spans="1:15" ht="21" x14ac:dyDescent="0.25">
      <c r="A5" s="3"/>
      <c r="B5" s="8" t="s">
        <v>13</v>
      </c>
      <c r="C5" s="9"/>
      <c r="D5" s="10" t="s">
        <v>17</v>
      </c>
      <c r="E5" s="10" t="s">
        <v>68</v>
      </c>
      <c r="F5" s="10"/>
      <c r="G5" s="10"/>
      <c r="H5" s="10"/>
      <c r="I5" s="10"/>
      <c r="J5" s="10"/>
      <c r="K5" s="10"/>
      <c r="L5" s="10"/>
      <c r="M5" s="7"/>
      <c r="N5" s="7"/>
      <c r="O5" s="7"/>
    </row>
    <row r="7" spans="1:15" x14ac:dyDescent="0.45">
      <c r="A7" s="1" t="s">
        <v>26</v>
      </c>
    </row>
    <row r="9" spans="1:15" x14ac:dyDescent="0.45">
      <c r="F9" s="1" t="s">
        <v>18</v>
      </c>
      <c r="G9" s="100" t="str">
        <f>IF(別表1!K4="","",別表1!K4)</f>
        <v/>
      </c>
      <c r="H9" s="100"/>
      <c r="I9" s="100"/>
      <c r="J9" s="100"/>
      <c r="K9" s="100"/>
      <c r="L9" s="100"/>
      <c r="M9" s="100"/>
      <c r="N9" s="100"/>
      <c r="O9" s="100"/>
    </row>
    <row r="10" spans="1:15" x14ac:dyDescent="0.45">
      <c r="F10" s="1" t="s">
        <v>19</v>
      </c>
      <c r="G10" s="4" t="s">
        <v>20</v>
      </c>
      <c r="H10" s="106"/>
      <c r="I10" s="106"/>
      <c r="J10" s="106"/>
      <c r="K10" s="106"/>
      <c r="L10" s="106"/>
      <c r="M10" s="106"/>
      <c r="N10" s="106"/>
      <c r="O10" s="106"/>
    </row>
    <row r="11" spans="1:15" x14ac:dyDescent="0.45">
      <c r="G11" s="4" t="s">
        <v>21</v>
      </c>
      <c r="H11" s="106"/>
      <c r="I11" s="106"/>
      <c r="J11" s="106"/>
      <c r="K11" s="106"/>
      <c r="L11" s="106"/>
      <c r="M11" s="106"/>
      <c r="N11" s="106"/>
      <c r="O11" s="106"/>
    </row>
    <row r="12" spans="1:15" x14ac:dyDescent="0.45">
      <c r="G12" s="4" t="s">
        <v>22</v>
      </c>
      <c r="H12" s="106"/>
      <c r="I12" s="106"/>
      <c r="J12" s="106"/>
      <c r="K12" s="106"/>
      <c r="L12" s="106"/>
      <c r="M12" s="106"/>
      <c r="N12" s="106"/>
      <c r="O12" s="106"/>
    </row>
    <row r="14" spans="1:15" ht="50.4" customHeight="1" x14ac:dyDescent="0.45">
      <c r="B14" s="107" t="s">
        <v>58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</row>
    <row r="16" spans="1:15" x14ac:dyDescent="0.45">
      <c r="G16" s="12" t="s">
        <v>40</v>
      </c>
    </row>
    <row r="18" spans="2:15" ht="21" x14ac:dyDescent="0.45">
      <c r="B18" s="108" t="s">
        <v>62</v>
      </c>
      <c r="C18" s="108"/>
      <c r="D18" s="108"/>
      <c r="F18" s="109">
        <f>別表1!F6</f>
        <v>0</v>
      </c>
      <c r="G18" s="110"/>
      <c r="H18" s="1" t="s">
        <v>63</v>
      </c>
    </row>
    <row r="20" spans="2:15" ht="21" x14ac:dyDescent="0.45">
      <c r="B20" s="108" t="s">
        <v>66</v>
      </c>
      <c r="C20" s="108"/>
      <c r="D20" s="108"/>
      <c r="E20" s="5"/>
      <c r="F20" s="109">
        <f>別表1!M58</f>
        <v>0</v>
      </c>
      <c r="G20" s="110"/>
      <c r="H20" s="1" t="s">
        <v>61</v>
      </c>
    </row>
    <row r="22" spans="2:15" ht="17.399999999999999" customHeight="1" x14ac:dyDescent="0.45">
      <c r="B22" s="108" t="s">
        <v>64</v>
      </c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</row>
    <row r="24" spans="2:15" x14ac:dyDescent="0.45">
      <c r="B24" s="108" t="s">
        <v>65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</row>
    <row r="26" spans="2:15" x14ac:dyDescent="0.45">
      <c r="C26" s="111" t="s">
        <v>42</v>
      </c>
      <c r="D26" s="111"/>
      <c r="E26" s="111"/>
      <c r="F26" s="111"/>
      <c r="G26" s="111" t="s">
        <v>43</v>
      </c>
      <c r="H26" s="111"/>
      <c r="I26" s="111"/>
    </row>
    <row r="27" spans="2:15" x14ac:dyDescent="0.45">
      <c r="C27" s="87" t="s">
        <v>44</v>
      </c>
      <c r="D27" s="112" t="s">
        <v>45</v>
      </c>
      <c r="E27" s="113"/>
      <c r="F27" s="114"/>
      <c r="G27" s="115">
        <v>0</v>
      </c>
      <c r="H27" s="116"/>
      <c r="I27" s="117"/>
    </row>
    <row r="28" spans="2:15" ht="16.8" thickBot="1" x14ac:dyDescent="0.5">
      <c r="C28" s="88"/>
      <c r="D28" s="118"/>
      <c r="E28" s="119"/>
      <c r="F28" s="120"/>
      <c r="G28" s="96">
        <f>G29-G27</f>
        <v>0</v>
      </c>
      <c r="H28" s="97"/>
      <c r="I28" s="98"/>
    </row>
    <row r="29" spans="2:15" ht="16.8" thickTop="1" x14ac:dyDescent="0.45">
      <c r="C29" s="89"/>
      <c r="D29" s="104" t="s">
        <v>46</v>
      </c>
      <c r="E29" s="104"/>
      <c r="F29" s="104"/>
      <c r="G29" s="105">
        <f>G33</f>
        <v>0</v>
      </c>
      <c r="H29" s="105"/>
      <c r="I29" s="105"/>
    </row>
    <row r="30" spans="2:15" ht="18" customHeight="1" x14ac:dyDescent="0.45">
      <c r="C30" s="87" t="s">
        <v>47</v>
      </c>
      <c r="D30" s="90" t="s">
        <v>48</v>
      </c>
      <c r="E30" s="91"/>
      <c r="F30" s="92"/>
      <c r="G30" s="96">
        <v>0</v>
      </c>
      <c r="H30" s="97"/>
      <c r="I30" s="98"/>
    </row>
    <row r="31" spans="2:15" ht="18" customHeight="1" x14ac:dyDescent="0.45">
      <c r="C31" s="88"/>
      <c r="D31" s="90" t="s">
        <v>49</v>
      </c>
      <c r="E31" s="91"/>
      <c r="F31" s="92"/>
      <c r="G31" s="93">
        <v>0</v>
      </c>
      <c r="H31" s="94"/>
      <c r="I31" s="95"/>
    </row>
    <row r="32" spans="2:15" ht="16.8" customHeight="1" thickBot="1" x14ac:dyDescent="0.5">
      <c r="C32" s="88"/>
      <c r="D32" s="121" t="s">
        <v>50</v>
      </c>
      <c r="E32" s="122"/>
      <c r="F32" s="123"/>
      <c r="G32" s="101">
        <v>0</v>
      </c>
      <c r="H32" s="102"/>
      <c r="I32" s="103"/>
    </row>
    <row r="33" spans="3:15" ht="16.8" thickTop="1" x14ac:dyDescent="0.45">
      <c r="C33" s="89"/>
      <c r="D33" s="104" t="s">
        <v>46</v>
      </c>
      <c r="E33" s="104"/>
      <c r="F33" s="104"/>
      <c r="G33" s="105">
        <f>SUM(G30:I32)</f>
        <v>0</v>
      </c>
      <c r="H33" s="105"/>
      <c r="I33" s="105"/>
    </row>
    <row r="38" spans="3:15" x14ac:dyDescent="0.45">
      <c r="G38" s="1" t="s">
        <v>23</v>
      </c>
      <c r="H38" s="6" t="s">
        <v>24</v>
      </c>
      <c r="I38" s="99"/>
      <c r="J38" s="99"/>
      <c r="K38" s="99"/>
      <c r="L38" s="99"/>
      <c r="M38" s="99"/>
      <c r="N38" s="99"/>
      <c r="O38" s="99"/>
    </row>
    <row r="39" spans="3:15" x14ac:dyDescent="0.45">
      <c r="H39" s="6" t="s">
        <v>25</v>
      </c>
      <c r="I39" s="99"/>
      <c r="J39" s="99"/>
      <c r="K39" s="99"/>
      <c r="L39" s="99"/>
      <c r="M39" s="99"/>
      <c r="N39" s="99"/>
      <c r="O39" s="99"/>
    </row>
    <row r="40" spans="3:15" x14ac:dyDescent="0.45">
      <c r="H40" s="1" t="s">
        <v>39</v>
      </c>
      <c r="I40" s="99"/>
      <c r="J40" s="99"/>
      <c r="K40" s="99"/>
      <c r="L40" s="99"/>
      <c r="M40" s="99"/>
      <c r="N40" s="99"/>
      <c r="O40" s="99"/>
    </row>
  </sheetData>
  <mergeCells count="32">
    <mergeCell ref="I40:O40"/>
    <mergeCell ref="H12:O12"/>
    <mergeCell ref="B20:D20"/>
    <mergeCell ref="B22:M22"/>
    <mergeCell ref="B24:M24"/>
    <mergeCell ref="C26:F26"/>
    <mergeCell ref="G26:I26"/>
    <mergeCell ref="C27:C29"/>
    <mergeCell ref="D27:F27"/>
    <mergeCell ref="G27:I27"/>
    <mergeCell ref="D28:F28"/>
    <mergeCell ref="G28:I28"/>
    <mergeCell ref="D29:F29"/>
    <mergeCell ref="G29:I29"/>
    <mergeCell ref="D32:F32"/>
    <mergeCell ref="F20:G20"/>
    <mergeCell ref="I38:O38"/>
    <mergeCell ref="I39:O39"/>
    <mergeCell ref="G9:O9"/>
    <mergeCell ref="G32:I32"/>
    <mergeCell ref="D33:F33"/>
    <mergeCell ref="G33:I33"/>
    <mergeCell ref="H10:O10"/>
    <mergeCell ref="H11:O11"/>
    <mergeCell ref="B14:M14"/>
    <mergeCell ref="B18:D18"/>
    <mergeCell ref="F18:G18"/>
    <mergeCell ref="C30:C33"/>
    <mergeCell ref="D30:F30"/>
    <mergeCell ref="D31:F31"/>
    <mergeCell ref="G31:I31"/>
    <mergeCell ref="G30:I30"/>
  </mergeCells>
  <phoneticPr fontId="2"/>
  <conditionalFormatting sqref="C26">
    <cfRule type="expression" dxfId="17" priority="1">
      <formula>#REF!="〇"</formula>
    </cfRule>
  </conditionalFormatting>
  <conditionalFormatting sqref="G9:O9">
    <cfRule type="expression" dxfId="16" priority="9">
      <formula>$G$9&lt;&gt;""</formula>
    </cfRule>
  </conditionalFormatting>
  <conditionalFormatting sqref="H12">
    <cfRule type="expression" dxfId="15" priority="6">
      <formula>$H$12&lt;&gt;""</formula>
    </cfRule>
  </conditionalFormatting>
  <conditionalFormatting sqref="H10:O10">
    <cfRule type="expression" dxfId="14" priority="8">
      <formula>$H$10&lt;&gt;""</formula>
    </cfRule>
  </conditionalFormatting>
  <conditionalFormatting sqref="H11:O11">
    <cfRule type="expression" dxfId="13" priority="7">
      <formula>$H$11&lt;&gt;""</formula>
    </cfRule>
  </conditionalFormatting>
  <conditionalFormatting sqref="I38:O38">
    <cfRule type="expression" dxfId="12" priority="4">
      <formula>$I$38&lt;&gt;""</formula>
    </cfRule>
  </conditionalFormatting>
  <conditionalFormatting sqref="I39:O40">
    <cfRule type="expression" dxfId="11" priority="2">
      <formula>$I$39&lt;&gt;""</formula>
    </cfRule>
  </conditionalFormatting>
  <conditionalFormatting sqref="J3">
    <cfRule type="expression" dxfId="10" priority="12">
      <formula>$J$3&lt;&gt;""</formula>
    </cfRule>
  </conditionalFormatting>
  <conditionalFormatting sqref="L3">
    <cfRule type="expression" dxfId="9" priority="11">
      <formula>$L$3&lt;&gt;""</formula>
    </cfRule>
  </conditionalFormatting>
  <conditionalFormatting sqref="N3">
    <cfRule type="expression" dxfId="8" priority="10">
      <formula>$N$3&lt;&gt;""</formula>
    </cfRule>
  </conditionalFormatting>
  <pageMargins left="0.7" right="0.7" top="0.75" bottom="0.75" header="0.3" footer="0.3"/>
  <pageSetup paperSize="9" scale="67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B5EE-DAD0-4675-8BB9-12EA5952AF19}">
  <sheetPr>
    <pageSetUpPr fitToPage="1"/>
  </sheetPr>
  <dimension ref="B2:AF64"/>
  <sheetViews>
    <sheetView tabSelected="1" view="pageBreakPreview" topLeftCell="A30" zoomScale="80" zoomScaleNormal="100" zoomScaleSheetLayoutView="80" workbookViewId="0">
      <selection activeCell="E4" sqref="E4"/>
    </sheetView>
  </sheetViews>
  <sheetFormatPr defaultColWidth="9" defaultRowHeight="13.8" x14ac:dyDescent="0.45"/>
  <cols>
    <col min="1" max="2" width="1.19921875" style="14" customWidth="1"/>
    <col min="3" max="4" width="4" style="14" customWidth="1"/>
    <col min="5" max="14" width="15.59765625" style="14" customWidth="1"/>
    <col min="15" max="15" width="9.59765625" style="14" customWidth="1"/>
    <col min="16" max="16" width="3.8984375" style="14" customWidth="1"/>
    <col min="17" max="17" width="24.8984375" style="15" customWidth="1"/>
    <col min="18" max="19" width="9.09765625" style="15" customWidth="1"/>
    <col min="20" max="21" width="9.59765625" style="14" customWidth="1"/>
    <col min="22" max="22" width="15.5" style="14" customWidth="1"/>
    <col min="23" max="23" width="11.59765625" style="14" customWidth="1"/>
    <col min="24" max="24" width="18.3984375" style="14" customWidth="1"/>
    <col min="25" max="25" width="14.09765625" style="14" customWidth="1"/>
    <col min="26" max="26" width="3.19921875" style="14" customWidth="1"/>
    <col min="27" max="27" width="13.59765625" style="14" customWidth="1"/>
    <col min="28" max="28" width="38.09765625" style="14" customWidth="1"/>
    <col min="29" max="29" width="19.59765625" style="14" customWidth="1"/>
    <col min="30" max="30" width="11" style="16" customWidth="1"/>
    <col min="31" max="31" width="12.09765625" style="14" customWidth="1"/>
    <col min="32" max="16384" width="9" style="14"/>
  </cols>
  <sheetData>
    <row r="2" spans="3:31" ht="22.5" customHeight="1" x14ac:dyDescent="0.45">
      <c r="C2" s="13" t="s">
        <v>69</v>
      </c>
      <c r="D2" s="13"/>
      <c r="E2" s="13"/>
      <c r="F2" s="13"/>
      <c r="O2" s="13"/>
    </row>
    <row r="3" spans="3:31" ht="22.5" customHeight="1" x14ac:dyDescent="0.45">
      <c r="AB3" s="14" t="s">
        <v>0</v>
      </c>
    </row>
    <row r="4" spans="3:31" s="19" customFormat="1" ht="48" customHeight="1" x14ac:dyDescent="0.15">
      <c r="C4" s="17"/>
      <c r="D4" s="17"/>
      <c r="E4" s="18" t="s">
        <v>1</v>
      </c>
      <c r="F4" s="142" t="s">
        <v>27</v>
      </c>
      <c r="G4" s="142"/>
      <c r="I4" s="18"/>
      <c r="J4" s="18" t="s">
        <v>2</v>
      </c>
      <c r="K4" s="143"/>
      <c r="L4" s="143"/>
      <c r="M4" s="143"/>
      <c r="N4" s="143"/>
      <c r="O4" s="20"/>
      <c r="P4" s="20"/>
      <c r="Q4" s="14" t="s">
        <v>33</v>
      </c>
      <c r="R4" s="14"/>
      <c r="S4" s="21"/>
      <c r="AB4" s="22"/>
      <c r="AC4" s="23" t="s">
        <v>3</v>
      </c>
      <c r="AD4" s="24"/>
    </row>
    <row r="5" spans="3:31" ht="20.25" customHeight="1" x14ac:dyDescent="0.15">
      <c r="Q5" s="22"/>
      <c r="R5" s="23"/>
      <c r="AB5" s="25" t="s">
        <v>27</v>
      </c>
      <c r="AC5" s="26">
        <v>84000</v>
      </c>
    </row>
    <row r="6" spans="3:31" ht="20.25" customHeight="1" x14ac:dyDescent="0.45">
      <c r="C6" s="27">
        <v>1</v>
      </c>
      <c r="E6" s="27" t="s">
        <v>59</v>
      </c>
      <c r="F6" s="155"/>
      <c r="G6" s="155"/>
      <c r="H6" s="14" t="s">
        <v>60</v>
      </c>
      <c r="Q6" s="25" t="s">
        <v>27</v>
      </c>
      <c r="R6" s="26">
        <v>84000</v>
      </c>
      <c r="AB6" s="28" t="s">
        <v>28</v>
      </c>
      <c r="AC6" s="26">
        <v>84000</v>
      </c>
    </row>
    <row r="7" spans="3:31" ht="20.25" customHeight="1" x14ac:dyDescent="0.45">
      <c r="E7" s="30"/>
      <c r="Q7" s="28" t="s">
        <v>29</v>
      </c>
      <c r="R7" s="26">
        <v>84000</v>
      </c>
      <c r="AB7" s="25" t="s">
        <v>30</v>
      </c>
      <c r="AC7" s="26">
        <v>84000</v>
      </c>
    </row>
    <row r="8" spans="3:31" ht="20.25" customHeight="1" x14ac:dyDescent="0.45">
      <c r="C8" s="27">
        <v>2</v>
      </c>
      <c r="E8" s="31" t="s">
        <v>51</v>
      </c>
      <c r="Q8" s="25" t="s">
        <v>30</v>
      </c>
      <c r="R8" s="26">
        <v>84000</v>
      </c>
      <c r="AB8" s="32"/>
      <c r="AC8" s="33"/>
    </row>
    <row r="9" spans="3:31" ht="20.25" customHeight="1" x14ac:dyDescent="0.45">
      <c r="E9" s="34">
        <v>0</v>
      </c>
      <c r="F9" s="35">
        <v>0</v>
      </c>
      <c r="G9" s="36">
        <v>0</v>
      </c>
      <c r="Q9" s="28"/>
      <c r="R9" s="26"/>
      <c r="AB9" s="32"/>
      <c r="AC9" s="33"/>
    </row>
    <row r="10" spans="3:31" ht="20.25" customHeight="1" x14ac:dyDescent="0.45">
      <c r="E10" s="29"/>
      <c r="H10" s="37"/>
      <c r="Q10" s="28"/>
      <c r="R10" s="26"/>
      <c r="AB10" s="32"/>
      <c r="AC10" s="33"/>
    </row>
    <row r="11" spans="3:31" ht="16.5" customHeight="1" x14ac:dyDescent="0.45">
      <c r="E11" s="38"/>
      <c r="F11" s="38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25"/>
      <c r="R11" s="26"/>
      <c r="S11" s="40"/>
      <c r="T11" s="39"/>
      <c r="U11" s="39"/>
      <c r="V11" s="39"/>
      <c r="W11" s="39"/>
      <c r="X11" s="39"/>
      <c r="Y11" s="39"/>
      <c r="Z11" s="39"/>
    </row>
    <row r="12" spans="3:31" ht="22.5" customHeight="1" x14ac:dyDescent="0.45">
      <c r="C12" s="27">
        <v>3</v>
      </c>
      <c r="D12" s="27"/>
      <c r="E12" s="27" t="s">
        <v>41</v>
      </c>
      <c r="F12" s="27"/>
      <c r="G12" s="27"/>
    </row>
    <row r="13" spans="3:31" ht="22.5" customHeight="1" x14ac:dyDescent="0.45">
      <c r="E13" s="133" t="s">
        <v>4</v>
      </c>
      <c r="F13" s="134"/>
      <c r="G13" s="134"/>
      <c r="H13" s="134"/>
      <c r="I13" s="134"/>
      <c r="J13" s="134"/>
      <c r="K13" s="134"/>
      <c r="L13" s="134"/>
      <c r="M13" s="135"/>
      <c r="N13" s="41"/>
      <c r="O13" s="41"/>
      <c r="P13" s="41"/>
      <c r="Q13" s="42"/>
      <c r="R13" s="42"/>
      <c r="S13" s="42"/>
      <c r="T13" s="41"/>
      <c r="U13" s="41"/>
      <c r="V13" s="41"/>
      <c r="W13" s="41"/>
      <c r="X13" s="41"/>
    </row>
    <row r="14" spans="3:31" ht="15" customHeight="1" x14ac:dyDescent="0.45">
      <c r="E14" s="144" t="s">
        <v>5</v>
      </c>
      <c r="F14" s="127" t="s">
        <v>52</v>
      </c>
      <c r="G14" s="129"/>
      <c r="H14" s="127" t="s">
        <v>54</v>
      </c>
      <c r="I14" s="128"/>
      <c r="J14" s="129"/>
      <c r="K14" s="124" t="s">
        <v>34</v>
      </c>
      <c r="L14" s="124" t="s">
        <v>35</v>
      </c>
      <c r="M14" s="124" t="s">
        <v>36</v>
      </c>
      <c r="N14" s="43"/>
      <c r="O14" s="43"/>
      <c r="P14" s="43"/>
      <c r="Q14" s="44"/>
      <c r="R14" s="45"/>
      <c r="S14" s="45"/>
      <c r="T14" s="46"/>
      <c r="U14" s="47"/>
      <c r="V14" s="48"/>
      <c r="W14" s="47"/>
      <c r="X14" s="47"/>
    </row>
    <row r="15" spans="3:31" ht="26.25" customHeight="1" x14ac:dyDescent="0.45">
      <c r="E15" s="145"/>
      <c r="F15" s="130"/>
      <c r="G15" s="132"/>
      <c r="H15" s="130"/>
      <c r="I15" s="131"/>
      <c r="J15" s="132"/>
      <c r="K15" s="125"/>
      <c r="L15" s="125"/>
      <c r="M15" s="125"/>
      <c r="N15" s="43"/>
      <c r="O15" s="43"/>
      <c r="P15" s="43"/>
      <c r="Q15" s="44"/>
      <c r="R15" s="45"/>
      <c r="S15" s="45"/>
      <c r="T15" s="46"/>
      <c r="U15" s="49"/>
      <c r="V15" s="47"/>
      <c r="W15" s="47"/>
      <c r="X15" s="47"/>
      <c r="AD15" s="14"/>
    </row>
    <row r="16" spans="3:31" ht="57" customHeight="1" x14ac:dyDescent="0.45">
      <c r="E16" s="146"/>
      <c r="F16" s="50" t="s">
        <v>31</v>
      </c>
      <c r="G16" s="50" t="s">
        <v>53</v>
      </c>
      <c r="H16" s="50" t="s">
        <v>37</v>
      </c>
      <c r="I16" s="50" t="s">
        <v>56</v>
      </c>
      <c r="J16" s="51" t="s">
        <v>38</v>
      </c>
      <c r="K16" s="126"/>
      <c r="L16" s="126"/>
      <c r="M16" s="126"/>
      <c r="N16" s="52"/>
      <c r="O16" s="52"/>
      <c r="P16" s="14" t="s">
        <v>6</v>
      </c>
      <c r="Q16" s="53" t="s">
        <v>32</v>
      </c>
      <c r="R16" s="44"/>
      <c r="S16" s="44"/>
      <c r="T16" s="52"/>
      <c r="U16" s="49"/>
      <c r="V16" s="47"/>
      <c r="W16" s="47"/>
      <c r="X16" s="47"/>
      <c r="AE16" s="54"/>
    </row>
    <row r="17" spans="5:31" ht="21" customHeight="1" x14ac:dyDescent="0.45">
      <c r="E17" s="55">
        <v>46113</v>
      </c>
      <c r="F17" s="86"/>
      <c r="G17" s="85"/>
      <c r="H17" s="86"/>
      <c r="I17" s="86"/>
      <c r="J17" s="56">
        <f>G17+H17</f>
        <v>0</v>
      </c>
      <c r="K17" s="57">
        <f t="shared" ref="K17:K52" si="0">I17+F17</f>
        <v>0</v>
      </c>
      <c r="L17" s="58">
        <f>I17</f>
        <v>0</v>
      </c>
      <c r="M17" s="59">
        <v>9</v>
      </c>
      <c r="N17" s="60"/>
      <c r="O17" s="60"/>
      <c r="P17" s="60"/>
      <c r="Q17" s="61" t="str">
        <f t="shared" ref="Q17:Q52" si="1">IF(DAY(E17)=1,"",IF(L17&gt;L16,"●",""))</f>
        <v/>
      </c>
      <c r="R17" s="62"/>
      <c r="S17" s="63" t="str">
        <f t="shared" ref="S17:S52" si="2">IF(DAY(E17)&lt;21,"",IF(M15=M17,L17,L15))</f>
        <v/>
      </c>
      <c r="T17" s="63">
        <f>SUM(R17:S17)</f>
        <v>0</v>
      </c>
      <c r="U17" s="64"/>
      <c r="V17" s="60"/>
      <c r="W17" s="65"/>
      <c r="X17" s="66"/>
      <c r="Y17" s="67"/>
      <c r="Z17" s="14" t="str">
        <f>IF(AND(V17&gt;V18,W18&gt;0),"計算式要修正"," ")</f>
        <v xml:space="preserve"> </v>
      </c>
      <c r="AB17" s="68"/>
      <c r="AD17" s="14"/>
      <c r="AE17" s="16"/>
    </row>
    <row r="18" spans="5:31" ht="21" customHeight="1" x14ac:dyDescent="0.45">
      <c r="E18" s="55">
        <v>46123</v>
      </c>
      <c r="F18" s="86"/>
      <c r="G18" s="85"/>
      <c r="H18" s="86"/>
      <c r="I18" s="86"/>
      <c r="J18" s="56">
        <f t="shared" ref="J18:J52" si="3">G18+H18</f>
        <v>0</v>
      </c>
      <c r="K18" s="57">
        <f t="shared" si="0"/>
        <v>0</v>
      </c>
      <c r="L18" s="58">
        <f>IF(L17&gt;I18,L17,I18)</f>
        <v>0</v>
      </c>
      <c r="M18" s="59">
        <v>8</v>
      </c>
      <c r="N18" s="60"/>
      <c r="O18" s="60"/>
      <c r="P18" s="60"/>
      <c r="Q18" s="61" t="str">
        <f t="shared" si="1"/>
        <v/>
      </c>
      <c r="R18" s="62" t="str">
        <f>IF(Q18="●",(L18-L17)*(M18+M19)/25,"")</f>
        <v/>
      </c>
      <c r="S18" s="63" t="str">
        <f t="shared" si="2"/>
        <v/>
      </c>
      <c r="T18" s="63">
        <f>SUM(R18:S18)</f>
        <v>0</v>
      </c>
      <c r="U18" s="64"/>
      <c r="V18" s="60"/>
      <c r="W18" s="65"/>
      <c r="X18" s="66"/>
      <c r="Y18" s="67"/>
      <c r="AB18" s="68"/>
      <c r="AD18" s="14"/>
      <c r="AE18" s="16"/>
    </row>
    <row r="19" spans="5:31" ht="21" customHeight="1" x14ac:dyDescent="0.45">
      <c r="E19" s="55">
        <v>46133</v>
      </c>
      <c r="F19" s="86"/>
      <c r="G19" s="85"/>
      <c r="H19" s="86"/>
      <c r="I19" s="86"/>
      <c r="J19" s="56">
        <f>G19+H19</f>
        <v>0</v>
      </c>
      <c r="K19" s="57">
        <f t="shared" si="0"/>
        <v>0</v>
      </c>
      <c r="L19" s="58">
        <f t="shared" ref="L19:L52" si="4">IF(L18&gt;I19,L18,I19)</f>
        <v>0</v>
      </c>
      <c r="M19" s="59">
        <v>8</v>
      </c>
      <c r="N19" s="60"/>
      <c r="O19" s="60"/>
      <c r="P19" s="60"/>
      <c r="Q19" s="61" t="str">
        <f t="shared" si="1"/>
        <v/>
      </c>
      <c r="R19" s="62" t="str">
        <f>IF(Q19="●",(L19-L18)*M19/25,"")</f>
        <v/>
      </c>
      <c r="S19" s="63">
        <f t="shared" si="2"/>
        <v>0</v>
      </c>
      <c r="T19" s="63">
        <f t="shared" ref="T19:T52" si="5">SUM(R19:S19)</f>
        <v>0</v>
      </c>
      <c r="U19" s="64"/>
      <c r="V19" s="60"/>
      <c r="W19" s="65"/>
      <c r="X19" s="66"/>
      <c r="Y19" s="67"/>
      <c r="Z19" s="14" t="str">
        <f>IF(AND(V19&gt;V20,W20&gt;0),"計算式要修正"," ")</f>
        <v xml:space="preserve"> </v>
      </c>
      <c r="AB19" s="68"/>
      <c r="AD19" s="14"/>
      <c r="AE19" s="16"/>
    </row>
    <row r="20" spans="5:31" ht="21" customHeight="1" x14ac:dyDescent="0.45">
      <c r="E20" s="55">
        <v>46143</v>
      </c>
      <c r="F20" s="86"/>
      <c r="G20" s="85"/>
      <c r="H20" s="86"/>
      <c r="I20" s="86"/>
      <c r="J20" s="56">
        <f t="shared" si="3"/>
        <v>0</v>
      </c>
      <c r="K20" s="57">
        <f t="shared" si="0"/>
        <v>0</v>
      </c>
      <c r="L20" s="58">
        <f t="shared" si="4"/>
        <v>0</v>
      </c>
      <c r="M20" s="59">
        <v>5</v>
      </c>
      <c r="N20" s="60"/>
      <c r="O20" s="60"/>
      <c r="P20" s="60"/>
      <c r="Q20" s="61" t="str">
        <f t="shared" si="1"/>
        <v/>
      </c>
      <c r="R20" s="62"/>
      <c r="S20" s="63" t="str">
        <f t="shared" si="2"/>
        <v/>
      </c>
      <c r="T20" s="63">
        <f t="shared" si="5"/>
        <v>0</v>
      </c>
      <c r="U20" s="64"/>
      <c r="V20" s="60"/>
      <c r="W20" s="65"/>
      <c r="X20" s="66"/>
      <c r="Y20" s="67"/>
      <c r="AB20" s="68"/>
      <c r="AD20" s="14"/>
      <c r="AE20" s="16"/>
    </row>
    <row r="21" spans="5:31" ht="21" customHeight="1" x14ac:dyDescent="0.45">
      <c r="E21" s="55">
        <v>46153</v>
      </c>
      <c r="F21" s="86"/>
      <c r="G21" s="85"/>
      <c r="H21" s="86"/>
      <c r="I21" s="86"/>
      <c r="J21" s="56">
        <f t="shared" si="3"/>
        <v>0</v>
      </c>
      <c r="K21" s="57">
        <f t="shared" si="0"/>
        <v>0</v>
      </c>
      <c r="L21" s="58">
        <f t="shared" si="4"/>
        <v>0</v>
      </c>
      <c r="M21" s="59">
        <v>9</v>
      </c>
      <c r="N21" s="60"/>
      <c r="O21" s="60"/>
      <c r="P21" s="60"/>
      <c r="Q21" s="61" t="str">
        <f t="shared" si="1"/>
        <v/>
      </c>
      <c r="R21" s="62" t="str">
        <f>IF(Q21="●",(L21-L20)*(M21+M22)/25,"")</f>
        <v/>
      </c>
      <c r="S21" s="63" t="str">
        <f t="shared" si="2"/>
        <v/>
      </c>
      <c r="T21" s="63">
        <f t="shared" si="5"/>
        <v>0</v>
      </c>
      <c r="U21" s="64"/>
      <c r="V21" s="60"/>
      <c r="W21" s="65"/>
      <c r="X21" s="66"/>
      <c r="Y21" s="67"/>
      <c r="Z21" s="14" t="str">
        <f>IF(AND(V21&gt;V22,W22&gt;0),"計算式要修正"," ")</f>
        <v xml:space="preserve"> </v>
      </c>
      <c r="AB21" s="68"/>
      <c r="AD21" s="14"/>
      <c r="AE21" s="16"/>
    </row>
    <row r="22" spans="5:31" ht="21" customHeight="1" x14ac:dyDescent="0.45">
      <c r="E22" s="55">
        <v>46163</v>
      </c>
      <c r="F22" s="86"/>
      <c r="G22" s="85"/>
      <c r="H22" s="86"/>
      <c r="I22" s="86"/>
      <c r="J22" s="56">
        <f t="shared" si="3"/>
        <v>0</v>
      </c>
      <c r="K22" s="57">
        <f t="shared" si="0"/>
        <v>0</v>
      </c>
      <c r="L22" s="58">
        <f t="shared" si="4"/>
        <v>0</v>
      </c>
      <c r="M22" s="59">
        <v>9</v>
      </c>
      <c r="N22" s="60"/>
      <c r="O22" s="60"/>
      <c r="P22" s="60"/>
      <c r="Q22" s="61" t="str">
        <f t="shared" si="1"/>
        <v/>
      </c>
      <c r="R22" s="62" t="str">
        <f>IF(Q22="●",(L22-L21)*M22/25,"")</f>
        <v/>
      </c>
      <c r="S22" s="63">
        <f t="shared" si="2"/>
        <v>0</v>
      </c>
      <c r="T22" s="63">
        <f t="shared" si="5"/>
        <v>0</v>
      </c>
      <c r="U22" s="64"/>
      <c r="V22" s="60"/>
      <c r="W22" s="65"/>
      <c r="X22" s="66"/>
      <c r="Y22" s="67"/>
      <c r="AB22" s="68"/>
      <c r="AD22" s="14"/>
      <c r="AE22" s="16"/>
    </row>
    <row r="23" spans="5:31" ht="21" customHeight="1" x14ac:dyDescent="0.45">
      <c r="E23" s="55">
        <v>46174</v>
      </c>
      <c r="F23" s="86"/>
      <c r="G23" s="85"/>
      <c r="H23" s="86"/>
      <c r="I23" s="86"/>
      <c r="J23" s="56">
        <f t="shared" si="3"/>
        <v>0</v>
      </c>
      <c r="K23" s="57">
        <f t="shared" si="0"/>
        <v>0</v>
      </c>
      <c r="L23" s="58">
        <f t="shared" si="4"/>
        <v>0</v>
      </c>
      <c r="M23" s="59">
        <v>9</v>
      </c>
      <c r="N23" s="60"/>
      <c r="O23" s="60"/>
      <c r="P23" s="60"/>
      <c r="Q23" s="61" t="str">
        <f t="shared" si="1"/>
        <v/>
      </c>
      <c r="R23" s="62"/>
      <c r="S23" s="63" t="str">
        <f t="shared" si="2"/>
        <v/>
      </c>
      <c r="T23" s="63">
        <f t="shared" si="5"/>
        <v>0</v>
      </c>
      <c r="U23" s="64"/>
      <c r="V23" s="60"/>
      <c r="W23" s="65"/>
      <c r="X23" s="66"/>
      <c r="Y23" s="67"/>
      <c r="Z23" s="14" t="str">
        <f>IF(AND(V23&gt;V24,W24&gt;0),"計算式要修正"," ")</f>
        <v xml:space="preserve"> </v>
      </c>
      <c r="AB23" s="68"/>
      <c r="AD23" s="14"/>
      <c r="AE23" s="16"/>
    </row>
    <row r="24" spans="5:31" ht="21" customHeight="1" x14ac:dyDescent="0.45">
      <c r="E24" s="55">
        <v>46184</v>
      </c>
      <c r="F24" s="86"/>
      <c r="G24" s="85"/>
      <c r="H24" s="86"/>
      <c r="I24" s="86"/>
      <c r="J24" s="56">
        <f t="shared" si="3"/>
        <v>0</v>
      </c>
      <c r="K24" s="57">
        <f t="shared" si="0"/>
        <v>0</v>
      </c>
      <c r="L24" s="58">
        <f t="shared" si="4"/>
        <v>0</v>
      </c>
      <c r="M24" s="59">
        <v>8</v>
      </c>
      <c r="N24" s="60"/>
      <c r="O24" s="60"/>
      <c r="P24" s="60"/>
      <c r="Q24" s="61" t="str">
        <f t="shared" si="1"/>
        <v/>
      </c>
      <c r="R24" s="62" t="str">
        <f>IF(Q24="●",(L24-L23)*(M24+M25)/25,"")</f>
        <v/>
      </c>
      <c r="S24" s="63" t="str">
        <f t="shared" si="2"/>
        <v/>
      </c>
      <c r="T24" s="63">
        <f t="shared" si="5"/>
        <v>0</v>
      </c>
      <c r="U24" s="64"/>
      <c r="V24" s="60"/>
      <c r="W24" s="65"/>
      <c r="X24" s="66"/>
      <c r="Y24" s="67"/>
      <c r="AB24" s="68"/>
      <c r="AD24" s="14"/>
      <c r="AE24" s="16"/>
    </row>
    <row r="25" spans="5:31" ht="21" customHeight="1" x14ac:dyDescent="0.45">
      <c r="E25" s="55">
        <v>46194</v>
      </c>
      <c r="F25" s="86"/>
      <c r="G25" s="85"/>
      <c r="H25" s="86"/>
      <c r="I25" s="86"/>
      <c r="J25" s="56">
        <f t="shared" si="3"/>
        <v>0</v>
      </c>
      <c r="K25" s="57">
        <f t="shared" si="0"/>
        <v>0</v>
      </c>
      <c r="L25" s="58">
        <f t="shared" si="4"/>
        <v>0</v>
      </c>
      <c r="M25" s="59">
        <v>9</v>
      </c>
      <c r="N25" s="60"/>
      <c r="O25" s="60"/>
      <c r="P25" s="60"/>
      <c r="Q25" s="61" t="str">
        <f t="shared" si="1"/>
        <v/>
      </c>
      <c r="R25" s="62" t="str">
        <f>IF(Q25="●",(L25-L24)*M25/25,"")</f>
        <v/>
      </c>
      <c r="S25" s="63">
        <f t="shared" si="2"/>
        <v>0</v>
      </c>
      <c r="T25" s="63">
        <f t="shared" si="5"/>
        <v>0</v>
      </c>
      <c r="U25" s="64"/>
      <c r="V25" s="60"/>
      <c r="W25" s="65"/>
      <c r="X25" s="66"/>
      <c r="Y25" s="67"/>
      <c r="Z25" s="14" t="str">
        <f t="shared" ref="Z25" si="6">IF(AND(V25&gt;V26,W26&gt;0),"計算式要修正"," ")</f>
        <v xml:space="preserve"> </v>
      </c>
      <c r="AB25" s="68"/>
      <c r="AD25" s="14"/>
      <c r="AE25" s="16"/>
    </row>
    <row r="26" spans="5:31" ht="21" customHeight="1" x14ac:dyDescent="0.45">
      <c r="E26" s="55">
        <v>46204</v>
      </c>
      <c r="F26" s="86"/>
      <c r="G26" s="85"/>
      <c r="H26" s="86"/>
      <c r="I26" s="86"/>
      <c r="J26" s="56">
        <f t="shared" si="3"/>
        <v>0</v>
      </c>
      <c r="K26" s="57">
        <f t="shared" si="0"/>
        <v>0</v>
      </c>
      <c r="L26" s="58">
        <f t="shared" si="4"/>
        <v>0</v>
      </c>
      <c r="M26" s="59">
        <v>7</v>
      </c>
      <c r="N26" s="60"/>
      <c r="O26" s="60"/>
      <c r="P26" s="60"/>
      <c r="Q26" s="61" t="str">
        <f t="shared" si="1"/>
        <v/>
      </c>
      <c r="R26" s="62"/>
      <c r="S26" s="63" t="str">
        <f t="shared" si="2"/>
        <v/>
      </c>
      <c r="T26" s="63">
        <f t="shared" si="5"/>
        <v>0</v>
      </c>
      <c r="U26" s="64"/>
      <c r="V26" s="60"/>
      <c r="W26" s="65"/>
      <c r="X26" s="66"/>
      <c r="Y26" s="67"/>
      <c r="AB26" s="68"/>
      <c r="AD26" s="14"/>
      <c r="AE26" s="16"/>
    </row>
    <row r="27" spans="5:31" ht="21" customHeight="1" x14ac:dyDescent="0.45">
      <c r="E27" s="55">
        <v>46214</v>
      </c>
      <c r="F27" s="86"/>
      <c r="G27" s="85"/>
      <c r="H27" s="86"/>
      <c r="I27" s="86"/>
      <c r="J27" s="56">
        <f t="shared" si="3"/>
        <v>0</v>
      </c>
      <c r="K27" s="57">
        <f t="shared" si="0"/>
        <v>0</v>
      </c>
      <c r="L27" s="58">
        <f t="shared" si="4"/>
        <v>0</v>
      </c>
      <c r="M27" s="59">
        <v>10</v>
      </c>
      <c r="N27" s="60"/>
      <c r="O27" s="60"/>
      <c r="P27" s="60"/>
      <c r="Q27" s="61" t="str">
        <f t="shared" si="1"/>
        <v/>
      </c>
      <c r="R27" s="62" t="str">
        <f>IF(Q27="●",(L27-L26)*(M27+M28)/25,"")</f>
        <v/>
      </c>
      <c r="S27" s="63" t="str">
        <f t="shared" si="2"/>
        <v/>
      </c>
      <c r="T27" s="63">
        <f t="shared" si="5"/>
        <v>0</v>
      </c>
      <c r="U27" s="64"/>
      <c r="V27" s="60"/>
      <c r="W27" s="65"/>
      <c r="X27" s="66"/>
      <c r="Y27" s="67"/>
      <c r="Z27" s="14" t="str">
        <f t="shared" ref="Z27" si="7">IF(AND(V27&gt;V28,W28&gt;0),"計算式要修正"," ")</f>
        <v xml:space="preserve"> </v>
      </c>
      <c r="AB27" s="68"/>
      <c r="AD27" s="14"/>
      <c r="AE27" s="16"/>
    </row>
    <row r="28" spans="5:31" ht="21" customHeight="1" x14ac:dyDescent="0.45">
      <c r="E28" s="55">
        <v>46224</v>
      </c>
      <c r="F28" s="86"/>
      <c r="G28" s="85"/>
      <c r="H28" s="86"/>
      <c r="I28" s="86"/>
      <c r="J28" s="56">
        <f t="shared" si="3"/>
        <v>0</v>
      </c>
      <c r="K28" s="57">
        <f t="shared" si="0"/>
        <v>0</v>
      </c>
      <c r="L28" s="58">
        <f t="shared" si="4"/>
        <v>0</v>
      </c>
      <c r="M28" s="59">
        <v>8</v>
      </c>
      <c r="N28" s="60"/>
      <c r="O28" s="60"/>
      <c r="P28" s="60"/>
      <c r="Q28" s="61" t="str">
        <f t="shared" si="1"/>
        <v/>
      </c>
      <c r="R28" s="62" t="str">
        <f>IF(Q28="●",(L28-L27)*M28/25,"")</f>
        <v/>
      </c>
      <c r="S28" s="63">
        <f t="shared" si="2"/>
        <v>0</v>
      </c>
      <c r="T28" s="63">
        <f t="shared" si="5"/>
        <v>0</v>
      </c>
      <c r="U28" s="64"/>
      <c r="V28" s="60"/>
      <c r="W28" s="65"/>
      <c r="X28" s="66"/>
      <c r="Y28" s="67"/>
      <c r="AB28" s="68"/>
      <c r="AD28" s="14"/>
      <c r="AE28" s="16"/>
    </row>
    <row r="29" spans="5:31" ht="21" customHeight="1" x14ac:dyDescent="0.45">
      <c r="E29" s="55">
        <v>46235</v>
      </c>
      <c r="F29" s="86"/>
      <c r="G29" s="85"/>
      <c r="H29" s="86"/>
      <c r="I29" s="86"/>
      <c r="J29" s="56">
        <f t="shared" si="3"/>
        <v>0</v>
      </c>
      <c r="K29" s="57">
        <f t="shared" si="0"/>
        <v>0</v>
      </c>
      <c r="L29" s="58">
        <f t="shared" si="4"/>
        <v>0</v>
      </c>
      <c r="M29" s="59">
        <v>8</v>
      </c>
      <c r="N29" s="60"/>
      <c r="O29" s="60"/>
      <c r="P29" s="60"/>
      <c r="Q29" s="61" t="str">
        <f t="shared" si="1"/>
        <v/>
      </c>
      <c r="R29" s="62"/>
      <c r="S29" s="63" t="str">
        <f t="shared" si="2"/>
        <v/>
      </c>
      <c r="T29" s="63">
        <f t="shared" si="5"/>
        <v>0</v>
      </c>
      <c r="U29" s="64"/>
      <c r="V29" s="60"/>
      <c r="W29" s="65"/>
      <c r="X29" s="66"/>
      <c r="Y29" s="67"/>
      <c r="Z29" s="14" t="str">
        <f t="shared" ref="Z29" si="8">IF(AND(V29&gt;V30,W30&gt;0),"計算式要修正"," ")</f>
        <v xml:space="preserve"> </v>
      </c>
      <c r="AB29" s="68"/>
      <c r="AD29" s="14"/>
      <c r="AE29" s="16"/>
    </row>
    <row r="30" spans="5:31" ht="21" customHeight="1" x14ac:dyDescent="0.45">
      <c r="E30" s="55">
        <v>46245</v>
      </c>
      <c r="F30" s="86"/>
      <c r="G30" s="85"/>
      <c r="H30" s="86"/>
      <c r="I30" s="86"/>
      <c r="J30" s="56">
        <f t="shared" si="3"/>
        <v>0</v>
      </c>
      <c r="K30" s="57">
        <f t="shared" si="0"/>
        <v>0</v>
      </c>
      <c r="L30" s="58">
        <f t="shared" si="4"/>
        <v>0</v>
      </c>
      <c r="M30" s="59">
        <v>9</v>
      </c>
      <c r="N30" s="60"/>
      <c r="O30" s="60"/>
      <c r="P30" s="60"/>
      <c r="Q30" s="61" t="str">
        <f t="shared" si="1"/>
        <v/>
      </c>
      <c r="R30" s="62" t="str">
        <f>IF(Q30="●",(L30-L29)*(M30+M31)/25,"")</f>
        <v/>
      </c>
      <c r="S30" s="63" t="str">
        <f t="shared" si="2"/>
        <v/>
      </c>
      <c r="T30" s="63">
        <f t="shared" si="5"/>
        <v>0</v>
      </c>
      <c r="U30" s="64"/>
      <c r="V30" s="60"/>
      <c r="W30" s="65"/>
      <c r="X30" s="66"/>
      <c r="Y30" s="67"/>
      <c r="AB30" s="68"/>
      <c r="AD30" s="14"/>
      <c r="AE30" s="16"/>
    </row>
    <row r="31" spans="5:31" ht="21" customHeight="1" x14ac:dyDescent="0.45">
      <c r="E31" s="55">
        <v>46255</v>
      </c>
      <c r="F31" s="86"/>
      <c r="G31" s="85"/>
      <c r="H31" s="86"/>
      <c r="I31" s="86"/>
      <c r="J31" s="56">
        <f t="shared" si="3"/>
        <v>0</v>
      </c>
      <c r="K31" s="57">
        <f t="shared" si="0"/>
        <v>0</v>
      </c>
      <c r="L31" s="58">
        <f t="shared" si="4"/>
        <v>0</v>
      </c>
      <c r="M31" s="59">
        <v>9</v>
      </c>
      <c r="N31" s="60"/>
      <c r="O31" s="60"/>
      <c r="P31" s="60"/>
      <c r="Q31" s="61" t="str">
        <f t="shared" si="1"/>
        <v/>
      </c>
      <c r="R31" s="62" t="str">
        <f>IF(Q31="●",(L31-L30)*M31/25,"")</f>
        <v/>
      </c>
      <c r="S31" s="63">
        <f t="shared" si="2"/>
        <v>0</v>
      </c>
      <c r="T31" s="63">
        <f t="shared" si="5"/>
        <v>0</v>
      </c>
      <c r="U31" s="64"/>
      <c r="V31" s="60"/>
      <c r="W31" s="65"/>
      <c r="X31" s="66"/>
      <c r="Y31" s="67"/>
      <c r="Z31" s="14" t="str">
        <f>IF(AND(V31&gt;V32,W32&gt;0),"計算式要修正"," ")</f>
        <v xml:space="preserve"> </v>
      </c>
      <c r="AB31" s="68"/>
      <c r="AD31" s="14"/>
      <c r="AE31" s="16"/>
    </row>
    <row r="32" spans="5:31" ht="21" customHeight="1" x14ac:dyDescent="0.45">
      <c r="E32" s="55">
        <v>46266</v>
      </c>
      <c r="F32" s="86"/>
      <c r="G32" s="85"/>
      <c r="H32" s="86"/>
      <c r="I32" s="86"/>
      <c r="J32" s="56">
        <f t="shared" si="3"/>
        <v>0</v>
      </c>
      <c r="K32" s="57">
        <f t="shared" si="0"/>
        <v>0</v>
      </c>
      <c r="L32" s="58">
        <f t="shared" si="4"/>
        <v>0</v>
      </c>
      <c r="M32" s="59">
        <v>8</v>
      </c>
      <c r="N32" s="60"/>
      <c r="O32" s="60"/>
      <c r="P32" s="60"/>
      <c r="Q32" s="61" t="str">
        <f t="shared" si="1"/>
        <v/>
      </c>
      <c r="R32" s="62"/>
      <c r="S32" s="63" t="str">
        <f t="shared" si="2"/>
        <v/>
      </c>
      <c r="T32" s="63">
        <f t="shared" si="5"/>
        <v>0</v>
      </c>
      <c r="U32" s="64"/>
      <c r="V32" s="60"/>
      <c r="W32" s="65"/>
      <c r="X32" s="66"/>
      <c r="Y32" s="67"/>
      <c r="Z32" s="14" t="str">
        <f t="shared" ref="Z32:Z51" si="9">IF(AND(V32&gt;V33,W33&gt;0),"計算式要修正"," ")</f>
        <v xml:space="preserve"> </v>
      </c>
      <c r="AB32" s="68"/>
      <c r="AD32" s="14"/>
      <c r="AE32" s="16"/>
    </row>
    <row r="33" spans="5:31" ht="21" customHeight="1" x14ac:dyDescent="0.45">
      <c r="E33" s="55">
        <v>46276</v>
      </c>
      <c r="F33" s="86"/>
      <c r="G33" s="85"/>
      <c r="H33" s="86"/>
      <c r="I33" s="86"/>
      <c r="J33" s="56">
        <f t="shared" si="3"/>
        <v>0</v>
      </c>
      <c r="K33" s="57">
        <f t="shared" si="0"/>
        <v>0</v>
      </c>
      <c r="L33" s="58">
        <f t="shared" si="4"/>
        <v>0</v>
      </c>
      <c r="M33" s="59">
        <v>6</v>
      </c>
      <c r="N33" s="60"/>
      <c r="O33" s="60"/>
      <c r="P33" s="60"/>
      <c r="Q33" s="61" t="str">
        <f t="shared" si="1"/>
        <v/>
      </c>
      <c r="R33" s="62" t="str">
        <f>IF(Q33="●",(L33-L32)*(M33+M34)/25,"")</f>
        <v/>
      </c>
      <c r="S33" s="63" t="str">
        <f t="shared" si="2"/>
        <v/>
      </c>
      <c r="T33" s="63">
        <f t="shared" si="5"/>
        <v>0</v>
      </c>
      <c r="U33" s="64"/>
      <c r="V33" s="60"/>
      <c r="W33" s="65"/>
      <c r="X33" s="66"/>
      <c r="Y33" s="67"/>
      <c r="Z33" s="14" t="str">
        <f>IF(AND(V33&gt;V34,W34&gt;0),"計算式要修正"," ")</f>
        <v xml:space="preserve"> </v>
      </c>
      <c r="AB33" s="68"/>
      <c r="AD33" s="14"/>
      <c r="AE33" s="16"/>
    </row>
    <row r="34" spans="5:31" ht="21" customHeight="1" x14ac:dyDescent="0.45">
      <c r="E34" s="55">
        <v>46286</v>
      </c>
      <c r="F34" s="86"/>
      <c r="G34" s="85"/>
      <c r="H34" s="86"/>
      <c r="I34" s="86"/>
      <c r="J34" s="56">
        <f t="shared" si="3"/>
        <v>0</v>
      </c>
      <c r="K34" s="57">
        <f t="shared" si="0"/>
        <v>0</v>
      </c>
      <c r="L34" s="58">
        <f t="shared" si="4"/>
        <v>0</v>
      </c>
      <c r="M34" s="59">
        <v>9</v>
      </c>
      <c r="N34" s="60"/>
      <c r="O34" s="60"/>
      <c r="P34" s="60"/>
      <c r="Q34" s="61" t="str">
        <f t="shared" si="1"/>
        <v/>
      </c>
      <c r="R34" s="62" t="str">
        <f>IF(Q34="●",(L34-L33)*M34/25,"")</f>
        <v/>
      </c>
      <c r="S34" s="63">
        <f t="shared" si="2"/>
        <v>0</v>
      </c>
      <c r="T34" s="63">
        <f t="shared" si="5"/>
        <v>0</v>
      </c>
      <c r="U34" s="64"/>
      <c r="V34" s="60"/>
      <c r="W34" s="65"/>
      <c r="X34" s="66"/>
      <c r="Y34" s="67"/>
      <c r="AB34" s="68"/>
      <c r="AD34" s="14"/>
      <c r="AE34" s="16"/>
    </row>
    <row r="35" spans="5:31" ht="21" customHeight="1" x14ac:dyDescent="0.45">
      <c r="E35" s="55">
        <v>46296</v>
      </c>
      <c r="F35" s="86"/>
      <c r="G35" s="85"/>
      <c r="H35" s="86"/>
      <c r="I35" s="86"/>
      <c r="J35" s="56">
        <f t="shared" si="3"/>
        <v>0</v>
      </c>
      <c r="K35" s="57">
        <f t="shared" si="0"/>
        <v>0</v>
      </c>
      <c r="L35" s="58">
        <f t="shared" si="4"/>
        <v>0</v>
      </c>
      <c r="M35" s="59">
        <v>7</v>
      </c>
      <c r="N35" s="60"/>
      <c r="O35" s="60"/>
      <c r="P35" s="60"/>
      <c r="Q35" s="61" t="str">
        <f t="shared" si="1"/>
        <v/>
      </c>
      <c r="R35" s="62"/>
      <c r="S35" s="63" t="str">
        <f t="shared" si="2"/>
        <v/>
      </c>
      <c r="T35" s="63">
        <f t="shared" si="5"/>
        <v>0</v>
      </c>
      <c r="U35" s="64"/>
      <c r="V35" s="60"/>
      <c r="W35" s="65"/>
      <c r="X35" s="66"/>
      <c r="Y35" s="67"/>
      <c r="Z35" s="14" t="str">
        <f>IF(AND(V35&gt;V36,W36&gt;0),"計算式要修正"," ")</f>
        <v xml:space="preserve"> </v>
      </c>
      <c r="AB35" s="68"/>
      <c r="AD35" s="14"/>
      <c r="AE35" s="16"/>
    </row>
    <row r="36" spans="5:31" ht="21" customHeight="1" x14ac:dyDescent="0.45">
      <c r="E36" s="55">
        <v>46306</v>
      </c>
      <c r="F36" s="86"/>
      <c r="G36" s="85"/>
      <c r="H36" s="86"/>
      <c r="I36" s="86"/>
      <c r="J36" s="56">
        <f t="shared" si="3"/>
        <v>0</v>
      </c>
      <c r="K36" s="57">
        <f t="shared" si="0"/>
        <v>0</v>
      </c>
      <c r="L36" s="58">
        <f t="shared" si="4"/>
        <v>0</v>
      </c>
      <c r="M36" s="59">
        <v>10</v>
      </c>
      <c r="N36" s="60"/>
      <c r="O36" s="60"/>
      <c r="P36" s="60"/>
      <c r="Q36" s="61" t="str">
        <f t="shared" si="1"/>
        <v/>
      </c>
      <c r="R36" s="62" t="str">
        <f>IF(Q36="●",(L36-L35)*(M36+M37)/25,"")</f>
        <v/>
      </c>
      <c r="S36" s="63" t="str">
        <f t="shared" si="2"/>
        <v/>
      </c>
      <c r="T36" s="63">
        <f t="shared" si="5"/>
        <v>0</v>
      </c>
      <c r="U36" s="64"/>
      <c r="V36" s="60"/>
      <c r="W36" s="65"/>
      <c r="X36" s="66"/>
      <c r="Y36" s="67"/>
      <c r="AB36" s="68"/>
      <c r="AD36" s="14"/>
      <c r="AE36" s="16"/>
    </row>
    <row r="37" spans="5:31" ht="21" customHeight="1" x14ac:dyDescent="0.45">
      <c r="E37" s="55">
        <v>46316</v>
      </c>
      <c r="F37" s="86"/>
      <c r="G37" s="85"/>
      <c r="H37" s="86"/>
      <c r="I37" s="86"/>
      <c r="J37" s="56">
        <f t="shared" si="3"/>
        <v>0</v>
      </c>
      <c r="K37" s="57">
        <f t="shared" si="0"/>
        <v>0</v>
      </c>
      <c r="L37" s="58">
        <f t="shared" si="4"/>
        <v>0</v>
      </c>
      <c r="M37" s="59">
        <v>7</v>
      </c>
      <c r="N37" s="60"/>
      <c r="O37" s="60"/>
      <c r="P37" s="60"/>
      <c r="Q37" s="61" t="str">
        <f t="shared" si="1"/>
        <v/>
      </c>
      <c r="R37" s="62" t="str">
        <f>IF(Q37="●",(L37-L36)*M37/25,"")</f>
        <v/>
      </c>
      <c r="S37" s="63">
        <f t="shared" si="2"/>
        <v>0</v>
      </c>
      <c r="T37" s="63">
        <f t="shared" si="5"/>
        <v>0</v>
      </c>
      <c r="U37" s="64"/>
      <c r="V37" s="60"/>
      <c r="W37" s="65"/>
      <c r="X37" s="66"/>
      <c r="Y37" s="67"/>
      <c r="Z37" s="14" t="str">
        <f>IF(AND(V37&gt;V50,W50&gt;0),"計算式要修正"," ")</f>
        <v xml:space="preserve"> </v>
      </c>
      <c r="AB37" s="68"/>
      <c r="AD37" s="14"/>
      <c r="AE37" s="16"/>
    </row>
    <row r="38" spans="5:31" ht="21" customHeight="1" x14ac:dyDescent="0.45">
      <c r="E38" s="55">
        <v>46327</v>
      </c>
      <c r="F38" s="86"/>
      <c r="G38" s="85"/>
      <c r="H38" s="86"/>
      <c r="I38" s="86"/>
      <c r="J38" s="56">
        <f t="shared" si="3"/>
        <v>0</v>
      </c>
      <c r="K38" s="57">
        <f t="shared" si="0"/>
        <v>0</v>
      </c>
      <c r="L38" s="58">
        <f t="shared" si="4"/>
        <v>0</v>
      </c>
      <c r="M38" s="59">
        <v>7</v>
      </c>
      <c r="N38" s="60"/>
      <c r="O38" s="60"/>
      <c r="P38" s="60"/>
      <c r="Q38" s="61" t="str">
        <f t="shared" si="1"/>
        <v/>
      </c>
      <c r="R38" s="62"/>
      <c r="S38" s="63" t="str">
        <f t="shared" si="2"/>
        <v/>
      </c>
      <c r="T38" s="63">
        <f t="shared" si="5"/>
        <v>0</v>
      </c>
      <c r="U38" s="64"/>
      <c r="V38" s="60"/>
      <c r="W38" s="65"/>
      <c r="X38" s="66"/>
      <c r="Y38" s="67"/>
      <c r="AB38" s="68"/>
      <c r="AD38" s="14"/>
      <c r="AE38" s="16"/>
    </row>
    <row r="39" spans="5:31" ht="21" customHeight="1" x14ac:dyDescent="0.45">
      <c r="E39" s="55">
        <v>46337</v>
      </c>
      <c r="F39" s="86"/>
      <c r="G39" s="85"/>
      <c r="H39" s="86"/>
      <c r="I39" s="86"/>
      <c r="J39" s="56">
        <f t="shared" si="3"/>
        <v>0</v>
      </c>
      <c r="K39" s="57">
        <f t="shared" si="0"/>
        <v>0</v>
      </c>
      <c r="L39" s="58">
        <f t="shared" si="4"/>
        <v>0</v>
      </c>
      <c r="M39" s="59">
        <v>9</v>
      </c>
      <c r="N39" s="60"/>
      <c r="O39" s="60"/>
      <c r="P39" s="60"/>
      <c r="Q39" s="61" t="str">
        <f t="shared" si="1"/>
        <v/>
      </c>
      <c r="R39" s="62" t="str">
        <f>IF(Q39="●",(L39-L38)*(M39+M40)/25,"")</f>
        <v/>
      </c>
      <c r="S39" s="63" t="str">
        <f t="shared" si="2"/>
        <v/>
      </c>
      <c r="T39" s="63">
        <f t="shared" si="5"/>
        <v>0</v>
      </c>
      <c r="U39" s="64"/>
      <c r="V39" s="60"/>
      <c r="W39" s="65"/>
      <c r="X39" s="66"/>
      <c r="Y39" s="67"/>
      <c r="AB39" s="68"/>
      <c r="AD39" s="14"/>
      <c r="AE39" s="16"/>
    </row>
    <row r="40" spans="5:31" ht="21" customHeight="1" x14ac:dyDescent="0.45">
      <c r="E40" s="55">
        <v>46347</v>
      </c>
      <c r="F40" s="86"/>
      <c r="G40" s="85"/>
      <c r="H40" s="86"/>
      <c r="I40" s="86"/>
      <c r="J40" s="56">
        <f t="shared" si="3"/>
        <v>0</v>
      </c>
      <c r="K40" s="57">
        <f t="shared" si="0"/>
        <v>0</v>
      </c>
      <c r="L40" s="58">
        <f t="shared" si="4"/>
        <v>0</v>
      </c>
      <c r="M40" s="59">
        <v>7</v>
      </c>
      <c r="N40" s="60"/>
      <c r="O40" s="60"/>
      <c r="P40" s="60"/>
      <c r="Q40" s="61" t="str">
        <f t="shared" si="1"/>
        <v/>
      </c>
      <c r="R40" s="62" t="str">
        <f>IF(Q40="●",(L40-L39)*M40/25,"")</f>
        <v/>
      </c>
      <c r="S40" s="63">
        <f t="shared" si="2"/>
        <v>0</v>
      </c>
      <c r="T40" s="63">
        <f t="shared" si="5"/>
        <v>0</v>
      </c>
      <c r="U40" s="64"/>
      <c r="V40" s="60"/>
      <c r="W40" s="65"/>
      <c r="X40" s="66"/>
      <c r="Y40" s="67"/>
      <c r="AB40" s="68"/>
      <c r="AD40" s="14"/>
      <c r="AE40" s="16"/>
    </row>
    <row r="41" spans="5:31" ht="21" customHeight="1" x14ac:dyDescent="0.45">
      <c r="E41" s="55">
        <v>46357</v>
      </c>
      <c r="F41" s="86"/>
      <c r="G41" s="85"/>
      <c r="H41" s="86"/>
      <c r="I41" s="86"/>
      <c r="J41" s="56">
        <f t="shared" si="3"/>
        <v>0</v>
      </c>
      <c r="K41" s="57">
        <f t="shared" si="0"/>
        <v>0</v>
      </c>
      <c r="L41" s="58">
        <f t="shared" si="4"/>
        <v>0</v>
      </c>
      <c r="M41" s="59">
        <v>9</v>
      </c>
      <c r="N41" s="60"/>
      <c r="O41" s="60"/>
      <c r="P41" s="60"/>
      <c r="Q41" s="61" t="str">
        <f t="shared" si="1"/>
        <v/>
      </c>
      <c r="R41" s="62"/>
      <c r="S41" s="63" t="str">
        <f t="shared" si="2"/>
        <v/>
      </c>
      <c r="T41" s="63">
        <f t="shared" si="5"/>
        <v>0</v>
      </c>
      <c r="U41" s="64"/>
      <c r="V41" s="60"/>
      <c r="W41" s="65"/>
      <c r="X41" s="66"/>
      <c r="Y41" s="67"/>
      <c r="AB41" s="68"/>
      <c r="AD41" s="14"/>
      <c r="AE41" s="16"/>
    </row>
    <row r="42" spans="5:31" ht="21" customHeight="1" x14ac:dyDescent="0.45">
      <c r="E42" s="55">
        <v>46367</v>
      </c>
      <c r="F42" s="86"/>
      <c r="G42" s="85"/>
      <c r="H42" s="86"/>
      <c r="I42" s="86"/>
      <c r="J42" s="56">
        <f t="shared" si="3"/>
        <v>0</v>
      </c>
      <c r="K42" s="57">
        <f t="shared" si="0"/>
        <v>0</v>
      </c>
      <c r="L42" s="58">
        <f t="shared" si="4"/>
        <v>0</v>
      </c>
      <c r="M42" s="59">
        <v>8</v>
      </c>
      <c r="N42" s="60"/>
      <c r="O42" s="60"/>
      <c r="P42" s="60"/>
      <c r="Q42" s="61" t="str">
        <f t="shared" si="1"/>
        <v/>
      </c>
      <c r="R42" s="62" t="str">
        <f>IF(Q42="●",(L42-L41)*(M42+M43)/25,"")</f>
        <v/>
      </c>
      <c r="S42" s="63" t="str">
        <f t="shared" si="2"/>
        <v/>
      </c>
      <c r="T42" s="63">
        <f t="shared" si="5"/>
        <v>0</v>
      </c>
      <c r="U42" s="64"/>
      <c r="V42" s="60"/>
      <c r="W42" s="65"/>
      <c r="X42" s="66"/>
      <c r="Y42" s="67"/>
      <c r="AB42" s="68"/>
      <c r="AD42" s="14"/>
      <c r="AE42" s="16"/>
    </row>
    <row r="43" spans="5:31" ht="21" customHeight="1" x14ac:dyDescent="0.45">
      <c r="E43" s="55">
        <v>46377</v>
      </c>
      <c r="F43" s="86"/>
      <c r="G43" s="85"/>
      <c r="H43" s="86"/>
      <c r="I43" s="86"/>
      <c r="J43" s="56">
        <f t="shared" si="3"/>
        <v>0</v>
      </c>
      <c r="K43" s="57">
        <f t="shared" si="0"/>
        <v>0</v>
      </c>
      <c r="L43" s="58">
        <f t="shared" si="4"/>
        <v>0</v>
      </c>
      <c r="M43" s="59">
        <v>7</v>
      </c>
      <c r="N43" s="60"/>
      <c r="O43" s="60"/>
      <c r="P43" s="60"/>
      <c r="Q43" s="61" t="str">
        <f t="shared" si="1"/>
        <v/>
      </c>
      <c r="R43" s="62" t="str">
        <f>IF(Q43="●",(L43-L42)*M43/25,"")</f>
        <v/>
      </c>
      <c r="S43" s="63">
        <f t="shared" si="2"/>
        <v>0</v>
      </c>
      <c r="T43" s="63">
        <f t="shared" si="5"/>
        <v>0</v>
      </c>
      <c r="U43" s="64"/>
      <c r="V43" s="60"/>
      <c r="W43" s="65"/>
      <c r="X43" s="66"/>
      <c r="Y43" s="67"/>
      <c r="AB43" s="68"/>
      <c r="AD43" s="14"/>
      <c r="AE43" s="16"/>
    </row>
    <row r="44" spans="5:31" ht="21" customHeight="1" x14ac:dyDescent="0.45">
      <c r="E44" s="55">
        <v>46388</v>
      </c>
      <c r="F44" s="86"/>
      <c r="G44" s="85"/>
      <c r="H44" s="86"/>
      <c r="I44" s="86"/>
      <c r="J44" s="56">
        <f t="shared" si="3"/>
        <v>0</v>
      </c>
      <c r="K44" s="57">
        <f t="shared" si="0"/>
        <v>0</v>
      </c>
      <c r="L44" s="58">
        <f t="shared" si="4"/>
        <v>0</v>
      </c>
      <c r="M44" s="59">
        <v>6</v>
      </c>
      <c r="N44" s="60"/>
      <c r="O44" s="60"/>
      <c r="P44" s="60"/>
      <c r="Q44" s="61" t="str">
        <f t="shared" si="1"/>
        <v/>
      </c>
      <c r="R44" s="62"/>
      <c r="S44" s="63" t="str">
        <f t="shared" si="2"/>
        <v/>
      </c>
      <c r="T44" s="63">
        <f t="shared" si="5"/>
        <v>0</v>
      </c>
      <c r="U44" s="64"/>
      <c r="V44" s="60"/>
      <c r="W44" s="65"/>
      <c r="X44" s="66"/>
      <c r="Y44" s="67"/>
      <c r="AB44" s="68"/>
      <c r="AD44" s="14"/>
      <c r="AE44" s="16"/>
    </row>
    <row r="45" spans="5:31" ht="21" customHeight="1" x14ac:dyDescent="0.45">
      <c r="E45" s="55">
        <v>46398</v>
      </c>
      <c r="F45" s="86"/>
      <c r="G45" s="85"/>
      <c r="H45" s="86"/>
      <c r="I45" s="86"/>
      <c r="J45" s="56">
        <f t="shared" si="3"/>
        <v>0</v>
      </c>
      <c r="K45" s="57">
        <f t="shared" si="0"/>
        <v>0</v>
      </c>
      <c r="L45" s="58">
        <f t="shared" si="4"/>
        <v>0</v>
      </c>
      <c r="M45" s="59">
        <v>8</v>
      </c>
      <c r="N45" s="60"/>
      <c r="O45" s="60"/>
      <c r="P45" s="60"/>
      <c r="Q45" s="61" t="str">
        <f t="shared" si="1"/>
        <v/>
      </c>
      <c r="R45" s="62" t="str">
        <f>IF(Q45="●",(L45-L44)*(M45+M46)/25,"")</f>
        <v/>
      </c>
      <c r="S45" s="63" t="str">
        <f t="shared" si="2"/>
        <v/>
      </c>
      <c r="T45" s="63">
        <f t="shared" si="5"/>
        <v>0</v>
      </c>
      <c r="U45" s="64"/>
      <c r="V45" s="60"/>
      <c r="W45" s="65"/>
      <c r="X45" s="66"/>
      <c r="Y45" s="67"/>
      <c r="AB45" s="68"/>
      <c r="AD45" s="14"/>
      <c r="AE45" s="16"/>
    </row>
    <row r="46" spans="5:31" ht="21" customHeight="1" x14ac:dyDescent="0.45">
      <c r="E46" s="55">
        <v>46408</v>
      </c>
      <c r="F46" s="86"/>
      <c r="G46" s="85"/>
      <c r="H46" s="86"/>
      <c r="I46" s="86"/>
      <c r="J46" s="56">
        <f t="shared" si="3"/>
        <v>0</v>
      </c>
      <c r="K46" s="57">
        <f t="shared" si="0"/>
        <v>0</v>
      </c>
      <c r="L46" s="58">
        <f t="shared" si="4"/>
        <v>0</v>
      </c>
      <c r="M46" s="59">
        <v>9</v>
      </c>
      <c r="N46" s="60"/>
      <c r="O46" s="60"/>
      <c r="P46" s="60"/>
      <c r="Q46" s="61" t="str">
        <f t="shared" si="1"/>
        <v/>
      </c>
      <c r="R46" s="62" t="str">
        <f>IF(Q46="●",(L46-L45)*M46/25,"")</f>
        <v/>
      </c>
      <c r="S46" s="63">
        <f t="shared" si="2"/>
        <v>0</v>
      </c>
      <c r="T46" s="63">
        <f t="shared" si="5"/>
        <v>0</v>
      </c>
      <c r="U46" s="64"/>
      <c r="V46" s="60"/>
      <c r="W46" s="65"/>
      <c r="X46" s="66"/>
      <c r="Y46" s="67"/>
      <c r="AB46" s="68"/>
      <c r="AD46" s="14"/>
      <c r="AE46" s="16"/>
    </row>
    <row r="47" spans="5:31" ht="21" customHeight="1" x14ac:dyDescent="0.45">
      <c r="E47" s="55">
        <v>46419</v>
      </c>
      <c r="F47" s="86"/>
      <c r="G47" s="85"/>
      <c r="H47" s="86"/>
      <c r="I47" s="86"/>
      <c r="J47" s="56">
        <f t="shared" si="3"/>
        <v>0</v>
      </c>
      <c r="K47" s="57">
        <f t="shared" si="0"/>
        <v>0</v>
      </c>
      <c r="L47" s="58">
        <f>IF(L46&gt;I47,L46,I47)</f>
        <v>0</v>
      </c>
      <c r="M47" s="59">
        <v>9</v>
      </c>
      <c r="N47" s="60"/>
      <c r="O47" s="60"/>
      <c r="P47" s="60"/>
      <c r="Q47" s="61" t="str">
        <f t="shared" si="1"/>
        <v/>
      </c>
      <c r="R47" s="62"/>
      <c r="S47" s="63" t="str">
        <f t="shared" si="2"/>
        <v/>
      </c>
      <c r="T47" s="63">
        <f t="shared" si="5"/>
        <v>0</v>
      </c>
      <c r="U47" s="64"/>
      <c r="V47" s="60"/>
      <c r="W47" s="65"/>
      <c r="X47" s="66"/>
      <c r="Y47" s="67"/>
      <c r="AB47" s="68"/>
      <c r="AD47" s="14"/>
      <c r="AE47" s="16"/>
    </row>
    <row r="48" spans="5:31" ht="21" customHeight="1" x14ac:dyDescent="0.45">
      <c r="E48" s="55">
        <v>46429</v>
      </c>
      <c r="F48" s="86"/>
      <c r="G48" s="85"/>
      <c r="H48" s="86"/>
      <c r="I48" s="86"/>
      <c r="J48" s="56">
        <f t="shared" si="3"/>
        <v>0</v>
      </c>
      <c r="K48" s="57">
        <f t="shared" si="0"/>
        <v>0</v>
      </c>
      <c r="L48" s="58">
        <f t="shared" si="4"/>
        <v>0</v>
      </c>
      <c r="M48" s="59">
        <v>8</v>
      </c>
      <c r="N48" s="60"/>
      <c r="O48" s="60"/>
      <c r="P48" s="60"/>
      <c r="Q48" s="61" t="str">
        <f t="shared" si="1"/>
        <v/>
      </c>
      <c r="R48" s="62" t="str">
        <f>IF(Q48="●",(L48-L47)*(M48+M49)/25,"")</f>
        <v/>
      </c>
      <c r="S48" s="63" t="str">
        <f t="shared" si="2"/>
        <v/>
      </c>
      <c r="T48" s="63">
        <f t="shared" si="5"/>
        <v>0</v>
      </c>
      <c r="U48" s="64"/>
      <c r="V48" s="60"/>
      <c r="W48" s="65"/>
      <c r="X48" s="66"/>
      <c r="Y48" s="67"/>
      <c r="AB48" s="68"/>
      <c r="AD48" s="14"/>
      <c r="AE48" s="16"/>
    </row>
    <row r="49" spans="2:32" ht="21" customHeight="1" x14ac:dyDescent="0.45">
      <c r="E49" s="55">
        <v>46439</v>
      </c>
      <c r="F49" s="86"/>
      <c r="G49" s="85"/>
      <c r="H49" s="86"/>
      <c r="I49" s="86"/>
      <c r="J49" s="56">
        <f t="shared" si="3"/>
        <v>0</v>
      </c>
      <c r="K49" s="57">
        <f t="shared" si="0"/>
        <v>0</v>
      </c>
      <c r="L49" s="58">
        <f t="shared" si="4"/>
        <v>0</v>
      </c>
      <c r="M49" s="59">
        <v>5</v>
      </c>
      <c r="N49" s="60"/>
      <c r="O49" s="60"/>
      <c r="P49" s="60"/>
      <c r="Q49" s="61" t="str">
        <f t="shared" si="1"/>
        <v/>
      </c>
      <c r="R49" s="62" t="str">
        <f>IF(Q49="●",(L49-L48)*M49/25,"")</f>
        <v/>
      </c>
      <c r="S49" s="63">
        <f t="shared" si="2"/>
        <v>0</v>
      </c>
      <c r="T49" s="63">
        <f t="shared" si="5"/>
        <v>0</v>
      </c>
      <c r="U49" s="64"/>
      <c r="V49" s="60"/>
      <c r="W49" s="65"/>
      <c r="X49" s="66"/>
      <c r="Y49" s="67"/>
      <c r="AB49" s="68"/>
      <c r="AD49" s="14"/>
      <c r="AE49" s="16"/>
    </row>
    <row r="50" spans="2:32" ht="21" customHeight="1" x14ac:dyDescent="0.45">
      <c r="E50" s="55">
        <v>46447</v>
      </c>
      <c r="F50" s="86"/>
      <c r="G50" s="85"/>
      <c r="H50" s="86"/>
      <c r="I50" s="86"/>
      <c r="J50" s="56">
        <f t="shared" si="3"/>
        <v>0</v>
      </c>
      <c r="K50" s="57">
        <f t="shared" si="0"/>
        <v>0</v>
      </c>
      <c r="L50" s="58">
        <f t="shared" si="4"/>
        <v>0</v>
      </c>
      <c r="M50" s="59">
        <v>9</v>
      </c>
      <c r="N50" s="60"/>
      <c r="O50" s="60"/>
      <c r="P50" s="60"/>
      <c r="Q50" s="61" t="str">
        <f t="shared" si="1"/>
        <v/>
      </c>
      <c r="R50" s="62"/>
      <c r="S50" s="63" t="str">
        <f t="shared" si="2"/>
        <v/>
      </c>
      <c r="T50" s="63">
        <f t="shared" si="5"/>
        <v>0</v>
      </c>
      <c r="U50" s="64"/>
      <c r="V50" s="60"/>
      <c r="W50" s="65"/>
      <c r="X50" s="66"/>
      <c r="Y50" s="67"/>
      <c r="AB50" s="68">
        <f t="shared" ref="AB50:AB52" si="10">W50*X50/25</f>
        <v>0</v>
      </c>
      <c r="AD50" s="14"/>
      <c r="AE50" s="16">
        <v>10</v>
      </c>
    </row>
    <row r="51" spans="2:32" ht="21" customHeight="1" x14ac:dyDescent="0.45">
      <c r="E51" s="55">
        <v>46457</v>
      </c>
      <c r="F51" s="86"/>
      <c r="G51" s="85"/>
      <c r="H51" s="86"/>
      <c r="I51" s="86"/>
      <c r="J51" s="56">
        <f t="shared" si="3"/>
        <v>0</v>
      </c>
      <c r="K51" s="57">
        <f t="shared" si="0"/>
        <v>0</v>
      </c>
      <c r="L51" s="58">
        <f t="shared" si="4"/>
        <v>0</v>
      </c>
      <c r="M51" s="59">
        <v>9</v>
      </c>
      <c r="N51" s="60"/>
      <c r="O51" s="60"/>
      <c r="P51" s="60"/>
      <c r="Q51" s="61" t="str">
        <f t="shared" si="1"/>
        <v/>
      </c>
      <c r="R51" s="62" t="str">
        <f>IF(Q51="●",(L51-L50)*(M51+M52)/25,"")</f>
        <v/>
      </c>
      <c r="S51" s="63" t="str">
        <f t="shared" si="2"/>
        <v/>
      </c>
      <c r="T51" s="63">
        <f t="shared" si="5"/>
        <v>0</v>
      </c>
      <c r="U51" s="64"/>
      <c r="V51" s="60"/>
      <c r="W51" s="65"/>
      <c r="X51" s="66"/>
      <c r="Y51" s="67"/>
      <c r="Z51" s="14" t="str">
        <f t="shared" si="9"/>
        <v xml:space="preserve"> </v>
      </c>
      <c r="AB51" s="68">
        <f t="shared" si="10"/>
        <v>0</v>
      </c>
      <c r="AD51" s="14"/>
      <c r="AE51" s="16">
        <v>13</v>
      </c>
      <c r="AF51" s="14">
        <f>25-AE52</f>
        <v>13</v>
      </c>
    </row>
    <row r="52" spans="2:32" ht="21" customHeight="1" x14ac:dyDescent="0.45">
      <c r="E52" s="55">
        <v>46467</v>
      </c>
      <c r="F52" s="86"/>
      <c r="G52" s="85"/>
      <c r="H52" s="86"/>
      <c r="I52" s="86"/>
      <c r="J52" s="56">
        <f t="shared" si="3"/>
        <v>0</v>
      </c>
      <c r="K52" s="57">
        <f t="shared" si="0"/>
        <v>0</v>
      </c>
      <c r="L52" s="58">
        <f t="shared" si="4"/>
        <v>0</v>
      </c>
      <c r="M52" s="59">
        <v>8</v>
      </c>
      <c r="N52" s="60"/>
      <c r="O52" s="60"/>
      <c r="P52" s="60"/>
      <c r="Q52" s="61" t="str">
        <f t="shared" si="1"/>
        <v/>
      </c>
      <c r="R52" s="62" t="str">
        <f>IF(Q52="●",(L52-L51)*M52/25,"")</f>
        <v/>
      </c>
      <c r="S52" s="63">
        <f t="shared" si="2"/>
        <v>0</v>
      </c>
      <c r="T52" s="63">
        <f t="shared" si="5"/>
        <v>0</v>
      </c>
      <c r="U52" s="64"/>
      <c r="V52" s="60"/>
      <c r="W52" s="65"/>
      <c r="X52" s="66"/>
      <c r="Y52" s="67"/>
      <c r="AB52" s="68">
        <f t="shared" si="10"/>
        <v>0</v>
      </c>
      <c r="AD52" s="14"/>
      <c r="AE52" s="16">
        <v>12</v>
      </c>
    </row>
    <row r="53" spans="2:32" ht="17.25" customHeight="1" x14ac:dyDescent="0.45">
      <c r="E53" s="69" t="s">
        <v>55</v>
      </c>
      <c r="F53" s="69"/>
      <c r="G53" s="69"/>
      <c r="H53" s="69"/>
      <c r="I53" s="70"/>
      <c r="O53" s="69"/>
      <c r="P53" s="69"/>
      <c r="Q53" s="71"/>
      <c r="R53" s="72"/>
      <c r="S53" s="73"/>
      <c r="T53" s="74">
        <f>SUM(T17:T52)</f>
        <v>0</v>
      </c>
      <c r="V53" s="75"/>
      <c r="AD53" s="14"/>
      <c r="AE53" s="16"/>
    </row>
    <row r="54" spans="2:32" ht="17.25" customHeight="1" x14ac:dyDescent="0.45">
      <c r="E54" s="69"/>
      <c r="I54" s="76"/>
      <c r="J54" s="77"/>
      <c r="K54" s="77"/>
      <c r="Q54" s="14"/>
      <c r="S54" s="78"/>
      <c r="T54" s="79"/>
      <c r="U54" s="77"/>
      <c r="AD54" s="14"/>
      <c r="AE54" s="16"/>
    </row>
    <row r="55" spans="2:32" ht="17.25" customHeight="1" x14ac:dyDescent="0.45">
      <c r="E55" s="69"/>
      <c r="Q55" s="14"/>
      <c r="S55" s="78"/>
      <c r="T55" s="79"/>
      <c r="U55" s="77"/>
      <c r="AD55" s="14"/>
      <c r="AE55" s="16"/>
    </row>
    <row r="56" spans="2:32" x14ac:dyDescent="0.45">
      <c r="C56" s="27">
        <v>3</v>
      </c>
      <c r="D56" s="27"/>
      <c r="E56" s="27" t="s">
        <v>7</v>
      </c>
      <c r="F56" s="27"/>
      <c r="Q56" s="14"/>
      <c r="T56" s="15"/>
      <c r="AD56" s="14"/>
      <c r="AE56" s="16"/>
    </row>
    <row r="57" spans="2:32" s="19" customFormat="1" ht="36" customHeight="1" thickBot="1" x14ac:dyDescent="0.2">
      <c r="E57" s="80" t="s">
        <v>8</v>
      </c>
      <c r="F57" s="80"/>
      <c r="G57" s="80"/>
      <c r="H57" s="80"/>
      <c r="I57" s="147" t="s">
        <v>9</v>
      </c>
      <c r="J57" s="147"/>
      <c r="K57" s="147"/>
      <c r="M57" s="81" t="s">
        <v>67</v>
      </c>
      <c r="Q57" s="21"/>
      <c r="R57" s="21"/>
      <c r="S57" s="21"/>
      <c r="U57" s="14"/>
      <c r="AD57" s="24"/>
    </row>
    <row r="58" spans="2:32" ht="17.25" customHeight="1" x14ac:dyDescent="0.45">
      <c r="E58" s="136">
        <f>IFERROR(VLOOKUP(F4,Q5:R11,2)," ")</f>
        <v>84000</v>
      </c>
      <c r="F58" s="137"/>
      <c r="G58" s="138"/>
      <c r="H58" s="148" t="s">
        <v>10</v>
      </c>
      <c r="I58" s="149">
        <f>T53</f>
        <v>0</v>
      </c>
      <c r="J58" s="150"/>
      <c r="K58" s="151"/>
      <c r="L58" s="148" t="s">
        <v>11</v>
      </c>
      <c r="M58" s="136">
        <f>IFERROR(ROUNDDOWN(E58*I58,-3)," ")</f>
        <v>0</v>
      </c>
      <c r="N58" s="137"/>
      <c r="O58" s="138"/>
      <c r="P58" s="82"/>
      <c r="Q58" s="83"/>
      <c r="R58" s="83"/>
      <c r="S58" s="84"/>
      <c r="AC58" s="16"/>
      <c r="AD58" s="14"/>
    </row>
    <row r="59" spans="2:32" ht="17.25" customHeight="1" thickBot="1" x14ac:dyDescent="0.5">
      <c r="E59" s="139"/>
      <c r="F59" s="140"/>
      <c r="G59" s="141"/>
      <c r="H59" s="148"/>
      <c r="I59" s="152"/>
      <c r="J59" s="153"/>
      <c r="K59" s="154"/>
      <c r="L59" s="148"/>
      <c r="M59" s="139"/>
      <c r="N59" s="140"/>
      <c r="O59" s="141"/>
      <c r="P59" s="82"/>
      <c r="Q59" s="83"/>
      <c r="R59" s="83"/>
      <c r="S59" s="84"/>
      <c r="AC59" s="16"/>
      <c r="AD59" s="14"/>
    </row>
    <row r="60" spans="2:32" x14ac:dyDescent="0.45">
      <c r="N60" s="14" t="s">
        <v>12</v>
      </c>
    </row>
    <row r="64" spans="2:32" x14ac:dyDescent="0.45">
      <c r="B64" s="27"/>
    </row>
  </sheetData>
  <protectedRanges>
    <protectedRange sqref="J17:M52" name="範囲1"/>
  </protectedRanges>
  <mergeCells count="16">
    <mergeCell ref="K14:K16"/>
    <mergeCell ref="H14:J15"/>
    <mergeCell ref="E13:M13"/>
    <mergeCell ref="M58:O59"/>
    <mergeCell ref="F4:G4"/>
    <mergeCell ref="K4:N4"/>
    <mergeCell ref="E14:E16"/>
    <mergeCell ref="L14:L16"/>
    <mergeCell ref="M14:M16"/>
    <mergeCell ref="I57:K57"/>
    <mergeCell ref="E58:G59"/>
    <mergeCell ref="H58:H59"/>
    <mergeCell ref="I58:K59"/>
    <mergeCell ref="L58:L59"/>
    <mergeCell ref="F14:G15"/>
    <mergeCell ref="F6:G6"/>
  </mergeCells>
  <phoneticPr fontId="2"/>
  <conditionalFormatting sqref="E9:G9">
    <cfRule type="expression" dxfId="7" priority="2">
      <formula>E9&lt;&gt;0</formula>
    </cfRule>
  </conditionalFormatting>
  <conditionalFormatting sqref="F4:G4">
    <cfRule type="expression" dxfId="6" priority="6">
      <formula>$F$4&lt;&gt;""</formula>
    </cfRule>
  </conditionalFormatting>
  <conditionalFormatting sqref="F6:G6">
    <cfRule type="expression" dxfId="5" priority="1">
      <formula>F6:G6&lt;&gt;""</formula>
    </cfRule>
  </conditionalFormatting>
  <conditionalFormatting sqref="F17:I52">
    <cfRule type="expression" dxfId="4" priority="7">
      <formula>F17&lt;&gt;""</formula>
    </cfRule>
  </conditionalFormatting>
  <conditionalFormatting sqref="K4:N4">
    <cfRule type="expression" dxfId="3" priority="5">
      <formula>$K$4&lt;&gt;""</formula>
    </cfRule>
  </conditionalFormatting>
  <conditionalFormatting sqref="N17:O17">
    <cfRule type="expression" dxfId="2" priority="13">
      <formula>L17="×"</formula>
    </cfRule>
  </conditionalFormatting>
  <conditionalFormatting sqref="P17">
    <cfRule type="expression" dxfId="1" priority="23">
      <formula>M17="×"</formula>
    </cfRule>
  </conditionalFormatting>
  <conditionalFormatting sqref="R17:U52">
    <cfRule type="expression" dxfId="0" priority="12">
      <formula>$L17="×"</formula>
    </cfRule>
  </conditionalFormatting>
  <dataValidations count="1">
    <dataValidation type="list" allowBlank="1" showInputMessage="1" showErrorMessage="1" sqref="F4" xr:uid="{7BEAFFBF-AE69-45B9-A91A-F57E152A8F96}">
      <formula1>$AB$5:$AB$7</formula1>
    </dataValidation>
  </dataValidations>
  <printOptions horizontalCentered="1"/>
  <pageMargins left="0.39370078740157483" right="0.39370078740157483" top="0.39370078740157483" bottom="0.39370078740157483" header="0" footer="0"/>
  <pageSetup paperSize="9" scale="48" fitToHeight="0" orientation="portrait" r:id="rId1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様式第７号</vt:lpstr>
      <vt:lpstr>別表1</vt:lpstr>
      <vt:lpstr>別表1!Print_Area</vt:lpstr>
      <vt:lpstr>様式第７号!Print_Area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Tsuzuki, Yumi</dc:creator>
  <cp:lastModifiedBy>坂田　晃彦</cp:lastModifiedBy>
  <cp:lastPrinted>2026-03-27T08:17:15Z</cp:lastPrinted>
  <dcterms:created xsi:type="dcterms:W3CDTF">2026-03-04T00:48:33Z</dcterms:created>
  <dcterms:modified xsi:type="dcterms:W3CDTF">2026-03-27T08:17:16Z</dcterms:modified>
</cp:coreProperties>
</file>