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L:\★待機児童・入所保留児童対策\01_1歳児受け入れ促進事業\010_実施方針・補助金交付要綱\01_起案\"/>
    </mc:Choice>
  </mc:AlternateContent>
  <xr:revisionPtr revIDLastSave="0" documentId="13_ncr:1_{87176C2E-E8D5-42EC-B010-178FAB77E137}" xr6:coauthVersionLast="47" xr6:coauthVersionMax="47" xr10:uidLastSave="{00000000-0000-0000-0000-000000000000}"/>
  <bookViews>
    <workbookView xWindow="-120" yWindow="-120" windowWidth="29040" windowHeight="15720" activeTab="2" xr2:uid="{C16A9785-830F-4985-8076-029F148605E2}"/>
  </bookViews>
  <sheets>
    <sheet name="様式第４号" sheetId="2" r:id="rId1"/>
    <sheet name="別表1" sheetId="4" r:id="rId2"/>
    <sheet name="別表1 (記載例)" sheetId="5" r:id="rId3"/>
  </sheets>
  <definedNames>
    <definedName name="_xlnm.Print_Area" localSheetId="1">別表1!$A$1:$P$62</definedName>
    <definedName name="_xlnm.Print_Area" localSheetId="2">'別表1 (記載例)'!$A$1:$P$62</definedName>
    <definedName name="_xlnm.Print_Area" localSheetId="0">様式第４号!$A$1:$O$52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J20" i="4"/>
  <c r="K18" i="4"/>
  <c r="E59" i="5"/>
  <c r="AB53" i="5"/>
  <c r="K53" i="5"/>
  <c r="J53" i="5"/>
  <c r="AF52" i="5"/>
  <c r="AB52" i="5"/>
  <c r="Z52" i="5"/>
  <c r="S52" i="5"/>
  <c r="K52" i="5"/>
  <c r="J52" i="5"/>
  <c r="AB51" i="5"/>
  <c r="S51" i="5"/>
  <c r="T51" i="5" s="1"/>
  <c r="Q51" i="5"/>
  <c r="K51" i="5"/>
  <c r="J51" i="5"/>
  <c r="K50" i="5"/>
  <c r="J50" i="5"/>
  <c r="S49" i="5"/>
  <c r="K49" i="5"/>
  <c r="J49" i="5"/>
  <c r="T48" i="5"/>
  <c r="S48" i="5"/>
  <c r="Q48" i="5"/>
  <c r="K48" i="5"/>
  <c r="J48" i="5"/>
  <c r="K47" i="5"/>
  <c r="J47" i="5"/>
  <c r="S46" i="5"/>
  <c r="K46" i="5"/>
  <c r="J46" i="5"/>
  <c r="S45" i="5"/>
  <c r="T45" i="5" s="1"/>
  <c r="Q45" i="5"/>
  <c r="K45" i="5"/>
  <c r="J45" i="5"/>
  <c r="K44" i="5"/>
  <c r="J44" i="5"/>
  <c r="S43" i="5"/>
  <c r="K43" i="5"/>
  <c r="J43" i="5"/>
  <c r="S42" i="5"/>
  <c r="T42" i="5" s="1"/>
  <c r="Q42" i="5"/>
  <c r="K42" i="5"/>
  <c r="J42" i="5"/>
  <c r="K41" i="5"/>
  <c r="J41" i="5"/>
  <c r="S40" i="5"/>
  <c r="K40" i="5"/>
  <c r="J40" i="5"/>
  <c r="T39" i="5"/>
  <c r="S39" i="5"/>
  <c r="Q39" i="5"/>
  <c r="K39" i="5"/>
  <c r="J39" i="5"/>
  <c r="Z38" i="5"/>
  <c r="K38" i="5"/>
  <c r="J38" i="5"/>
  <c r="S37" i="5"/>
  <c r="K37" i="5"/>
  <c r="J37" i="5"/>
  <c r="Z36" i="5"/>
  <c r="S36" i="5"/>
  <c r="T36" i="5" s="1"/>
  <c r="Q36" i="5"/>
  <c r="K36" i="5"/>
  <c r="J36" i="5"/>
  <c r="K35" i="5"/>
  <c r="J35" i="5"/>
  <c r="Z34" i="5"/>
  <c r="S34" i="5"/>
  <c r="K34" i="5"/>
  <c r="J34" i="5"/>
  <c r="Z33" i="5"/>
  <c r="S33" i="5"/>
  <c r="T33" i="5" s="1"/>
  <c r="Q33" i="5"/>
  <c r="K33" i="5"/>
  <c r="J33" i="5"/>
  <c r="Z32" i="5"/>
  <c r="K32" i="5"/>
  <c r="J32" i="5"/>
  <c r="S31" i="5"/>
  <c r="K31" i="5"/>
  <c r="J31" i="5"/>
  <c r="Z30" i="5"/>
  <c r="T30" i="5"/>
  <c r="S30" i="5"/>
  <c r="Q30" i="5"/>
  <c r="K30" i="5"/>
  <c r="J30" i="5"/>
  <c r="K29" i="5"/>
  <c r="J29" i="5"/>
  <c r="Z28" i="5"/>
  <c r="S28" i="5"/>
  <c r="K28" i="5"/>
  <c r="J28" i="5"/>
  <c r="S27" i="5"/>
  <c r="T27" i="5" s="1"/>
  <c r="Q27" i="5"/>
  <c r="K27" i="5"/>
  <c r="J27" i="5"/>
  <c r="Z26" i="5"/>
  <c r="K26" i="5"/>
  <c r="J26" i="5"/>
  <c r="S25" i="5"/>
  <c r="K25" i="5"/>
  <c r="J25" i="5"/>
  <c r="Z24" i="5"/>
  <c r="S24" i="5"/>
  <c r="T24" i="5" s="1"/>
  <c r="Q24" i="5"/>
  <c r="K24" i="5"/>
  <c r="J24" i="5"/>
  <c r="K23" i="5"/>
  <c r="J23" i="5"/>
  <c r="Z22" i="5"/>
  <c r="S22" i="5"/>
  <c r="K22" i="5"/>
  <c r="J22" i="5"/>
  <c r="S21" i="5"/>
  <c r="T21" i="5" s="1"/>
  <c r="Q21" i="5"/>
  <c r="K21" i="5"/>
  <c r="J21" i="5"/>
  <c r="Z20" i="5"/>
  <c r="S20" i="5"/>
  <c r="K20" i="5"/>
  <c r="J20" i="5"/>
  <c r="S19" i="5"/>
  <c r="L19" i="5"/>
  <c r="L20" i="5" s="1"/>
  <c r="K19" i="5"/>
  <c r="J19" i="5"/>
  <c r="Z18" i="5"/>
  <c r="S18" i="5"/>
  <c r="T18" i="5" s="1"/>
  <c r="Q18" i="5"/>
  <c r="L18" i="5"/>
  <c r="K18" i="5"/>
  <c r="J18" i="5"/>
  <c r="E59" i="4"/>
  <c r="J18" i="4"/>
  <c r="L18" i="4"/>
  <c r="G42" i="2"/>
  <c r="G38" i="2" s="1"/>
  <c r="G37" i="2" s="1"/>
  <c r="Q20" i="5" l="1"/>
  <c r="R20" i="5" s="1"/>
  <c r="T20" i="5" s="1"/>
  <c r="L21" i="5"/>
  <c r="Q19" i="5"/>
  <c r="R19" i="5" s="1"/>
  <c r="T19" i="5" s="1"/>
  <c r="L22" i="5" l="1"/>
  <c r="S23" i="5"/>
  <c r="L23" i="5" l="1"/>
  <c r="Q22" i="5"/>
  <c r="R22" i="5" s="1"/>
  <c r="T22" i="5" s="1"/>
  <c r="Q23" i="5" l="1"/>
  <c r="R23" i="5" s="1"/>
  <c r="T23" i="5" s="1"/>
  <c r="L24" i="5"/>
  <c r="L25" i="5" s="1"/>
  <c r="Q25" i="5" l="1"/>
  <c r="R25" i="5" s="1"/>
  <c r="T25" i="5" s="1"/>
  <c r="L26" i="5"/>
  <c r="L27" i="5" l="1"/>
  <c r="S26" i="5"/>
  <c r="Q26" i="5"/>
  <c r="R26" i="5" s="1"/>
  <c r="T26" i="5" s="1"/>
  <c r="L28" i="5" l="1"/>
  <c r="S29" i="5"/>
  <c r="Q28" i="5" l="1"/>
  <c r="R28" i="5" s="1"/>
  <c r="T28" i="5" s="1"/>
  <c r="L29" i="5"/>
  <c r="L30" i="5" l="1"/>
  <c r="Q29" i="5"/>
  <c r="R29" i="5" s="1"/>
  <c r="T29" i="5" s="1"/>
  <c r="S32" i="5" l="1"/>
  <c r="L31" i="5"/>
  <c r="L32" i="5" l="1"/>
  <c r="Q31" i="5"/>
  <c r="R31" i="5" s="1"/>
  <c r="T31" i="5" s="1"/>
  <c r="Q32" i="5" l="1"/>
  <c r="R32" i="5" s="1"/>
  <c r="T32" i="5" s="1"/>
  <c r="L33" i="5"/>
  <c r="L34" i="5" l="1"/>
  <c r="S35" i="5"/>
  <c r="L35" i="5" l="1"/>
  <c r="Q34" i="5"/>
  <c r="R34" i="5" s="1"/>
  <c r="T34" i="5" s="1"/>
  <c r="Q35" i="5" l="1"/>
  <c r="R35" i="5" s="1"/>
  <c r="T35" i="5" s="1"/>
  <c r="L36" i="5"/>
  <c r="L37" i="5" s="1"/>
  <c r="Q37" i="5" l="1"/>
  <c r="R37" i="5" s="1"/>
  <c r="T37" i="5" s="1"/>
  <c r="L38" i="5"/>
  <c r="S38" i="5" l="1"/>
  <c r="Q38" i="5"/>
  <c r="R38" i="5" s="1"/>
  <c r="T38" i="5" s="1"/>
  <c r="L39" i="5"/>
  <c r="L40" i="5" s="1"/>
  <c r="Q40" i="5" l="1"/>
  <c r="R40" i="5" s="1"/>
  <c r="T40" i="5" s="1"/>
  <c r="L41" i="5"/>
  <c r="L42" i="5" l="1"/>
  <c r="S41" i="5"/>
  <c r="Q41" i="5"/>
  <c r="R41" i="5" s="1"/>
  <c r="T41" i="5" s="1"/>
  <c r="L43" i="5" l="1"/>
  <c r="S44" i="5"/>
  <c r="G9" i="2"/>
  <c r="L44" i="5" l="1"/>
  <c r="Q43" i="5"/>
  <c r="R43" i="5" s="1"/>
  <c r="T43" i="5" s="1"/>
  <c r="Q44" i="5" l="1"/>
  <c r="R44" i="5" s="1"/>
  <c r="T44" i="5" s="1"/>
  <c r="L45" i="5"/>
  <c r="S47" i="5" l="1"/>
  <c r="L46" i="5"/>
  <c r="L47" i="5" l="1"/>
  <c r="Q46" i="5"/>
  <c r="R46" i="5" s="1"/>
  <c r="T46" i="5" s="1"/>
  <c r="Q47" i="5" l="1"/>
  <c r="R47" i="5" s="1"/>
  <c r="T47" i="5" s="1"/>
  <c r="L48" i="5"/>
  <c r="S50" i="5" l="1"/>
  <c r="L49" i="5"/>
  <c r="Q49" i="5" l="1"/>
  <c r="R49" i="5" s="1"/>
  <c r="T49" i="5" s="1"/>
  <c r="L50" i="5"/>
  <c r="L51" i="5" l="1"/>
  <c r="Q50" i="5"/>
  <c r="R50" i="5" s="1"/>
  <c r="T50" i="5" s="1"/>
  <c r="S53" i="5" l="1"/>
  <c r="L52" i="5"/>
  <c r="Q52" i="5" l="1"/>
  <c r="R52" i="5" s="1"/>
  <c r="T52" i="5" s="1"/>
  <c r="L53" i="5"/>
  <c r="Q53" i="5" s="1"/>
  <c r="R53" i="5" s="1"/>
  <c r="T53" i="5" s="1"/>
  <c r="T54" i="5" s="1"/>
  <c r="I59" i="5" s="1"/>
  <c r="M59" i="5" s="1"/>
  <c r="AB53" i="4" l="1"/>
  <c r="J53" i="4"/>
  <c r="K53" i="4"/>
  <c r="AF52" i="4"/>
  <c r="AB52" i="4"/>
  <c r="Z52" i="4"/>
  <c r="S52" i="4"/>
  <c r="J52" i="4"/>
  <c r="K52" i="4"/>
  <c r="AB51" i="4"/>
  <c r="S51" i="4"/>
  <c r="T51" i="4" s="1"/>
  <c r="Q51" i="4"/>
  <c r="J51" i="4"/>
  <c r="K50" i="4"/>
  <c r="J50" i="4"/>
  <c r="S49" i="4"/>
  <c r="J49" i="4"/>
  <c r="K49" i="4"/>
  <c r="S48" i="4"/>
  <c r="T48" i="4" s="1"/>
  <c r="Q48" i="4"/>
  <c r="J48" i="4"/>
  <c r="K48" i="4"/>
  <c r="J47" i="4"/>
  <c r="K47" i="4"/>
  <c r="S46" i="4"/>
  <c r="K46" i="4"/>
  <c r="J46" i="4"/>
  <c r="S45" i="4"/>
  <c r="T45" i="4" s="1"/>
  <c r="Q45" i="4"/>
  <c r="K45" i="4"/>
  <c r="J45" i="4"/>
  <c r="J44" i="4"/>
  <c r="K44" i="4"/>
  <c r="S43" i="4"/>
  <c r="J43" i="4"/>
  <c r="S42" i="4"/>
  <c r="T42" i="4" s="1"/>
  <c r="Q42" i="4"/>
  <c r="K42" i="4"/>
  <c r="J41" i="4"/>
  <c r="K41" i="4"/>
  <c r="S40" i="4"/>
  <c r="J40" i="4"/>
  <c r="K40" i="4"/>
  <c r="S39" i="4"/>
  <c r="T39" i="4" s="1"/>
  <c r="Q39" i="4"/>
  <c r="J39" i="4"/>
  <c r="K39" i="4"/>
  <c r="Z38" i="4"/>
  <c r="K38" i="4"/>
  <c r="J38" i="4"/>
  <c r="S37" i="4"/>
  <c r="J37" i="4"/>
  <c r="K37" i="4"/>
  <c r="Z36" i="4"/>
  <c r="S36" i="4"/>
  <c r="T36" i="4" s="1"/>
  <c r="Q36" i="4"/>
  <c r="J36" i="4"/>
  <c r="K36" i="4"/>
  <c r="K35" i="4"/>
  <c r="J35" i="4"/>
  <c r="Z34" i="4"/>
  <c r="S34" i="4"/>
  <c r="J34" i="4"/>
  <c r="K34" i="4"/>
  <c r="Z33" i="4"/>
  <c r="S33" i="4"/>
  <c r="T33" i="4" s="1"/>
  <c r="Q33" i="4"/>
  <c r="J33" i="4"/>
  <c r="K33" i="4"/>
  <c r="Z32" i="4"/>
  <c r="K32" i="4"/>
  <c r="J32" i="4"/>
  <c r="S31" i="4"/>
  <c r="J31" i="4"/>
  <c r="K31" i="4"/>
  <c r="Z30" i="4"/>
  <c r="S30" i="4"/>
  <c r="T30" i="4" s="1"/>
  <c r="Q30" i="4"/>
  <c r="J30" i="4"/>
  <c r="K30" i="4"/>
  <c r="K29" i="4"/>
  <c r="J29" i="4"/>
  <c r="Z28" i="4"/>
  <c r="S28" i="4"/>
  <c r="J28" i="4"/>
  <c r="K28" i="4"/>
  <c r="S27" i="4"/>
  <c r="T27" i="4" s="1"/>
  <c r="Q27" i="4"/>
  <c r="J27" i="4"/>
  <c r="K27" i="4"/>
  <c r="Z26" i="4"/>
  <c r="K26" i="4"/>
  <c r="J26" i="4"/>
  <c r="S25" i="4"/>
  <c r="K25" i="4"/>
  <c r="J25" i="4"/>
  <c r="Z24" i="4"/>
  <c r="S24" i="4"/>
  <c r="T24" i="4" s="1"/>
  <c r="Q24" i="4"/>
  <c r="J24" i="4"/>
  <c r="K24" i="4"/>
  <c r="J23" i="4"/>
  <c r="Z22" i="4"/>
  <c r="S22" i="4"/>
  <c r="K22" i="4"/>
  <c r="J22" i="4"/>
  <c r="S21" i="4"/>
  <c r="T21" i="4" s="1"/>
  <c r="Q21" i="4"/>
  <c r="J21" i="4"/>
  <c r="K21" i="4"/>
  <c r="Z20" i="4"/>
  <c r="S19" i="4"/>
  <c r="K19" i="4"/>
  <c r="J19" i="4"/>
  <c r="Z18" i="4"/>
  <c r="S18" i="4"/>
  <c r="T18" i="4" s="1"/>
  <c r="Q18" i="4"/>
  <c r="S20" i="4"/>
  <c r="L19" i="4" l="1"/>
  <c r="L20" i="4" s="1"/>
  <c r="Q20" i="4" s="1"/>
  <c r="R20" i="4" s="1"/>
  <c r="T20" i="4" s="1"/>
  <c r="K20" i="4"/>
  <c r="K23" i="4"/>
  <c r="K43" i="4"/>
  <c r="K51" i="4"/>
  <c r="J42" i="4"/>
  <c r="Q19" i="4" l="1"/>
  <c r="R19" i="4" s="1"/>
  <c r="T19" i="4" s="1"/>
  <c r="L21" i="4"/>
  <c r="S23" i="4" s="1"/>
  <c r="L22" i="4" l="1"/>
  <c r="L23" i="4" s="1"/>
  <c r="Q22" i="4" l="1"/>
  <c r="R22" i="4" s="1"/>
  <c r="T22" i="4" s="1"/>
  <c r="Q23" i="4"/>
  <c r="R23" i="4" s="1"/>
  <c r="T23" i="4" s="1"/>
  <c r="L24" i="4"/>
  <c r="L25" i="4" s="1"/>
  <c r="L26" i="4" l="1"/>
  <c r="Q25" i="4"/>
  <c r="R25" i="4" s="1"/>
  <c r="T25" i="4" s="1"/>
  <c r="S26" i="4" l="1"/>
  <c r="Q26" i="4"/>
  <c r="R26" i="4" s="1"/>
  <c r="L27" i="4"/>
  <c r="T26" i="4" l="1"/>
  <c r="S29" i="4"/>
  <c r="L28" i="4"/>
  <c r="L29" i="4" l="1"/>
  <c r="Q28" i="4"/>
  <c r="R28" i="4" s="1"/>
  <c r="T28" i="4" s="1"/>
  <c r="Q29" i="4" l="1"/>
  <c r="R29" i="4" s="1"/>
  <c r="T29" i="4" s="1"/>
  <c r="L30" i="4"/>
  <c r="S32" i="4" l="1"/>
  <c r="L31" i="4"/>
  <c r="Q31" i="4" l="1"/>
  <c r="R31" i="4" s="1"/>
  <c r="T31" i="4" s="1"/>
  <c r="L32" i="4"/>
  <c r="Q32" i="4" l="1"/>
  <c r="R32" i="4" s="1"/>
  <c r="T32" i="4" s="1"/>
  <c r="L33" i="4"/>
  <c r="S35" i="4" l="1"/>
  <c r="L34" i="4"/>
  <c r="L35" i="4" l="1"/>
  <c r="Q34" i="4"/>
  <c r="R34" i="4" s="1"/>
  <c r="T34" i="4" s="1"/>
  <c r="Q35" i="4" l="1"/>
  <c r="R35" i="4" s="1"/>
  <c r="T35" i="4" s="1"/>
  <c r="L36" i="4"/>
  <c r="L37" i="4" s="1"/>
  <c r="L38" i="4" l="1"/>
  <c r="Q37" i="4"/>
  <c r="R37" i="4" s="1"/>
  <c r="T37" i="4" s="1"/>
  <c r="S38" i="4" l="1"/>
  <c r="Q38" i="4"/>
  <c r="R38" i="4" s="1"/>
  <c r="L39" i="4"/>
  <c r="L40" i="4" s="1"/>
  <c r="L41" i="4" l="1"/>
  <c r="Q40" i="4"/>
  <c r="R40" i="4" s="1"/>
  <c r="T40" i="4" s="1"/>
  <c r="T38" i="4"/>
  <c r="S41" i="4" l="1"/>
  <c r="Q41" i="4"/>
  <c r="R41" i="4" s="1"/>
  <c r="L42" i="4"/>
  <c r="T41" i="4" l="1"/>
  <c r="L43" i="4"/>
  <c r="S44" i="4"/>
  <c r="Q43" i="4" l="1"/>
  <c r="R43" i="4" s="1"/>
  <c r="T43" i="4" s="1"/>
  <c r="L44" i="4"/>
  <c r="L45" i="4" l="1"/>
  <c r="Q44" i="4"/>
  <c r="R44" i="4" s="1"/>
  <c r="T44" i="4" s="1"/>
  <c r="L46" i="4" l="1"/>
  <c r="S47" i="4"/>
  <c r="Q46" i="4" l="1"/>
  <c r="R46" i="4" s="1"/>
  <c r="T46" i="4" s="1"/>
  <c r="L47" i="4"/>
  <c r="L48" i="4" s="1"/>
  <c r="Q47" i="4" l="1"/>
  <c r="R47" i="4" s="1"/>
  <c r="T47" i="4" s="1"/>
  <c r="L49" i="4" l="1"/>
  <c r="S50" i="4"/>
  <c r="Q49" i="4" l="1"/>
  <c r="R49" i="4" s="1"/>
  <c r="T49" i="4" s="1"/>
  <c r="L50" i="4"/>
  <c r="L51" i="4" l="1"/>
  <c r="Q50" i="4"/>
  <c r="R50" i="4" s="1"/>
  <c r="T50" i="4" s="1"/>
  <c r="S53" i="4" l="1"/>
  <c r="L52" i="4"/>
  <c r="Q52" i="4" l="1"/>
  <c r="R52" i="4" s="1"/>
  <c r="T52" i="4" s="1"/>
  <c r="L53" i="4"/>
  <c r="Q53" i="4" s="1"/>
  <c r="R53" i="4" s="1"/>
  <c r="T53" i="4" s="1"/>
  <c r="T54" i="4" l="1"/>
  <c r="I59" i="4" s="1"/>
  <c r="M5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仙台市</author>
    <author>DTT</author>
  </authors>
  <commentList>
    <comment ref="O3" authorId="0" shapeId="0" xr:uid="{ED78640D-AE15-4555-B5F9-405CD067B5DA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提出年月日を入力してください。</t>
        </r>
      </text>
    </comment>
    <comment ref="G9" authorId="1" shapeId="0" xr:uid="{8FE4BBB5-CD27-4CF1-9C5A-28BBA0307B4C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施設名は、別表1に入力すると自動的に自動的に反映されます。</t>
        </r>
      </text>
    </comment>
    <comment ref="H12" authorId="0" shapeId="0" xr:uid="{7EDDD065-7214-48CB-98CB-C32DC7E818F8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役職名の入力を忘れずにお願いします。
例）代表取締役　●●　●●
　　理事長　　▲▲　▲▲</t>
        </r>
      </text>
    </comment>
    <comment ref="O27" authorId="0" shapeId="0" xr:uid="{04A8250E-AFB7-4009-8E35-02D445C24908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補助金交付申請額は，別表1の入力をすると自動で反映されます。</t>
        </r>
      </text>
    </comment>
    <comment ref="I50" authorId="0" shapeId="0" xr:uid="{4A445808-AE12-498C-9BB1-96911B23145D}">
      <text>
        <r>
          <rPr>
            <b/>
            <sz val="12"/>
            <color indexed="81"/>
            <rFont val="游ゴシック"/>
            <family val="3"/>
            <charset val="128"/>
            <scheme val="minor"/>
          </rPr>
          <t>担当者連絡先をご記載ください。</t>
        </r>
      </text>
    </comment>
  </commentList>
</comments>
</file>

<file path=xl/sharedStrings.xml><?xml version="1.0" encoding="utf-8"?>
<sst xmlns="http://schemas.openxmlformats.org/spreadsheetml/2006/main" count="129" uniqueCount="79">
  <si>
    <t>【補助単価】</t>
    <rPh sb="1" eb="3">
      <t>ホジョ</t>
    </rPh>
    <rPh sb="3" eb="5">
      <t>タンカ</t>
    </rPh>
    <phoneticPr fontId="4"/>
  </si>
  <si>
    <t>施設類型：</t>
    <rPh sb="0" eb="2">
      <t>シセツ</t>
    </rPh>
    <rPh sb="2" eb="4">
      <t>ルイケイ</t>
    </rPh>
    <phoneticPr fontId="3"/>
  </si>
  <si>
    <t>施設名：</t>
    <rPh sb="0" eb="2">
      <t>シセツ</t>
    </rPh>
    <rPh sb="2" eb="3">
      <t>メイ</t>
    </rPh>
    <phoneticPr fontId="3"/>
  </si>
  <si>
    <t>受入１名あたりの
補助単価（円）</t>
    <rPh sb="0" eb="1">
      <t>ウ</t>
    </rPh>
    <rPh sb="1" eb="2">
      <t>イ</t>
    </rPh>
    <rPh sb="9" eb="11">
      <t>ホジョ</t>
    </rPh>
    <phoneticPr fontId="4"/>
  </si>
  <si>
    <t>１歳児クラス</t>
    <rPh sb="1" eb="2">
      <t>サイ</t>
    </rPh>
    <rPh sb="2" eb="3">
      <t>ジ</t>
    </rPh>
    <phoneticPr fontId="3"/>
  </si>
  <si>
    <t>入所月日</t>
    <rPh sb="0" eb="2">
      <t>ニュウショ</t>
    </rPh>
    <rPh sb="2" eb="3">
      <t>ツキ</t>
    </rPh>
    <rPh sb="3" eb="4">
      <t>ヒ</t>
    </rPh>
    <phoneticPr fontId="3"/>
  </si>
  <si>
    <t xml:space="preserve"> ↓計算用</t>
    <rPh sb="2" eb="4">
      <t>ケイサン</t>
    </rPh>
    <rPh sb="4" eb="5">
      <t>ヨウ</t>
    </rPh>
    <phoneticPr fontId="3"/>
  </si>
  <si>
    <t>補助額</t>
    <rPh sb="0" eb="2">
      <t>ホジョ</t>
    </rPh>
    <rPh sb="2" eb="3">
      <t>ガク</t>
    </rPh>
    <phoneticPr fontId="3"/>
  </si>
  <si>
    <t>補助単価</t>
    <rPh sb="0" eb="2">
      <t>ホジョ</t>
    </rPh>
    <rPh sb="2" eb="4">
      <t>タンカ</t>
    </rPh>
    <phoneticPr fontId="3"/>
  </si>
  <si>
    <t>受入児童人数
×受入児童在籍月数　計</t>
    <rPh sb="0" eb="1">
      <t>ウ</t>
    </rPh>
    <rPh sb="1" eb="2">
      <t>イ</t>
    </rPh>
    <rPh sb="2" eb="4">
      <t>ジドウ</t>
    </rPh>
    <rPh sb="4" eb="6">
      <t>ニンズウ</t>
    </rPh>
    <rPh sb="8" eb="10">
      <t>ウケイレ</t>
    </rPh>
    <rPh sb="10" eb="12">
      <t>ジドウ</t>
    </rPh>
    <rPh sb="12" eb="14">
      <t>ザイセキ</t>
    </rPh>
    <rPh sb="14" eb="15">
      <t>ツキ</t>
    </rPh>
    <rPh sb="15" eb="16">
      <t>スウ</t>
    </rPh>
    <rPh sb="17" eb="18">
      <t>ケイ</t>
    </rPh>
    <phoneticPr fontId="3"/>
  </si>
  <si>
    <t>×</t>
    <phoneticPr fontId="3"/>
  </si>
  <si>
    <t>＝</t>
    <phoneticPr fontId="3"/>
  </si>
  <si>
    <t>※1,000円未満切捨て</t>
    <rPh sb="6" eb="7">
      <t>エン</t>
    </rPh>
    <rPh sb="7" eb="9">
      <t>ミマン</t>
    </rPh>
    <rPh sb="9" eb="11">
      <t>キリス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</si>
  <si>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</si>
  <si>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</si>
  <si>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</si>
  <si>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</si>
  <si>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年度</t>
    <rPh sb="0" eb="2">
      <t>ネンド</t>
    </rPh>
    <phoneticPr fontId="3"/>
  </si>
  <si>
    <t>施設名</t>
    <rPh sb="0" eb="2">
      <t>シセツ</t>
    </rPh>
    <rPh sb="2" eb="3">
      <t>メイ</t>
    </rPh>
    <phoneticPr fontId="3"/>
  </si>
  <si>
    <t>設置者</t>
    <rPh sb="0" eb="3">
      <t>セッチシャ</t>
    </rPh>
    <phoneticPr fontId="3"/>
  </si>
  <si>
    <t>所在地又は住所</t>
    <rPh sb="0" eb="3">
      <t>ショザイチ</t>
    </rPh>
    <rPh sb="3" eb="4">
      <t>マタ</t>
    </rPh>
    <rPh sb="5" eb="7">
      <t>ジュウショ</t>
    </rPh>
    <phoneticPr fontId="3"/>
  </si>
  <si>
    <t>法人名又は氏名</t>
    <rPh sb="0" eb="2">
      <t>ホウジン</t>
    </rPh>
    <rPh sb="2" eb="3">
      <t>メイ</t>
    </rPh>
    <rPh sb="3" eb="4">
      <t>マタ</t>
    </rPh>
    <rPh sb="5" eb="7">
      <t>シメイ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</si>
  <si>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</si>
  <si>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担当者連絡先</t>
  </si>
  <si>
    <t xml:space="preserve">担当： </t>
    <rPh sb="0" eb="2">
      <t>タントウ</t>
    </rPh>
    <phoneticPr fontId="4"/>
  </si>
  <si>
    <t xml:space="preserve">TEL： </t>
    <phoneticPr fontId="4"/>
  </si>
  <si>
    <t>（あて先）　福　岡　市　長</t>
    <rPh sb="3" eb="4">
      <t>サキ</t>
    </rPh>
    <rPh sb="6" eb="7">
      <t>フク</t>
    </rPh>
    <rPh sb="8" eb="9">
      <t>オカ</t>
    </rPh>
    <rPh sb="10" eb="11">
      <t>シ</t>
    </rPh>
    <rPh sb="12" eb="13">
      <t>チョウ</t>
    </rPh>
    <phoneticPr fontId="3"/>
  </si>
  <si>
    <t>保育所</t>
    <rPh sb="0" eb="3">
      <t>ホイクショ</t>
    </rPh>
    <phoneticPr fontId="3"/>
  </si>
  <si>
    <t>確認事項</t>
    <rPh sb="0" eb="4">
      <t>カクニンジコウ</t>
    </rPh>
    <phoneticPr fontId="2"/>
  </si>
  <si>
    <t>「福岡市1歳児受け入れ促進事業予定調書（事前相談）」を担当課へ提出し補助金の対象となることを確認している。</t>
    <rPh sb="1" eb="4">
      <t>フクオカシ</t>
    </rPh>
    <rPh sb="5" eb="7">
      <t>サイジ</t>
    </rPh>
    <rPh sb="7" eb="8">
      <t>ウ</t>
    </rPh>
    <rPh sb="9" eb="10">
      <t>イ</t>
    </rPh>
    <rPh sb="11" eb="13">
      <t>ソクシン</t>
    </rPh>
    <rPh sb="13" eb="15">
      <t>ジギョウ</t>
    </rPh>
    <rPh sb="15" eb="17">
      <t>ヨテイ</t>
    </rPh>
    <rPh sb="17" eb="19">
      <t>チョウショ</t>
    </rPh>
    <rPh sb="20" eb="22">
      <t>ジゼン</t>
    </rPh>
    <rPh sb="22" eb="24">
      <t>ソウダン</t>
    </rPh>
    <rPh sb="27" eb="30">
      <t>タントウカ</t>
    </rPh>
    <rPh sb="31" eb="33">
      <t>テイシュツ</t>
    </rPh>
    <rPh sb="34" eb="37">
      <t>ホジョキン</t>
    </rPh>
    <rPh sb="38" eb="40">
      <t>タイショウ</t>
    </rPh>
    <rPh sb="46" eb="48">
      <t>カクニン</t>
    </rPh>
    <phoneticPr fontId="4"/>
  </si>
  <si>
    <t>認定こども園</t>
    <rPh sb="0" eb="2">
      <t>ニンテイ</t>
    </rPh>
    <rPh sb="5" eb="6">
      <t>エン</t>
    </rPh>
    <phoneticPr fontId="2"/>
  </si>
  <si>
    <t>小規模保育事業</t>
    <rPh sb="0" eb="7">
      <t>ショウキボホイクジギョウ</t>
    </rPh>
    <phoneticPr fontId="2"/>
  </si>
  <si>
    <t>事業所内保育事業</t>
    <rPh sb="0" eb="3">
      <t>ジギョウショ</t>
    </rPh>
    <rPh sb="3" eb="4">
      <t>ナイ</t>
    </rPh>
    <rPh sb="4" eb="6">
      <t>ホイク</t>
    </rPh>
    <rPh sb="6" eb="8">
      <t>ジギョウ</t>
    </rPh>
    <phoneticPr fontId="3"/>
  </si>
  <si>
    <t>調整前
在籍児童数</t>
    <rPh sb="0" eb="2">
      <t>チョウセイ</t>
    </rPh>
    <rPh sb="2" eb="3">
      <t>マエ</t>
    </rPh>
    <rPh sb="4" eb="6">
      <t>ザイセキ</t>
    </rPh>
    <rPh sb="6" eb="8">
      <t>ジドウ</t>
    </rPh>
    <rPh sb="8" eb="9">
      <t>スウ</t>
    </rPh>
    <phoneticPr fontId="3"/>
  </si>
  <si>
    <t>追加した枠を活用した在籍児童数</t>
    <rPh sb="0" eb="2">
      <t>ツイカ</t>
    </rPh>
    <rPh sb="4" eb="5">
      <t>ワク</t>
    </rPh>
    <rPh sb="6" eb="8">
      <t>カツヨウ</t>
    </rPh>
    <rPh sb="10" eb="12">
      <t>ザイセキ</t>
    </rPh>
    <rPh sb="12" eb="15">
      <t>ジドウスウ</t>
    </rPh>
    <phoneticPr fontId="2"/>
  </si>
  <si>
    <t>↓行によって計算式が異なるため注意</t>
    <rPh sb="1" eb="2">
      <t>ギョウ</t>
    </rPh>
    <rPh sb="6" eb="9">
      <t>ケイサンシキ</t>
    </rPh>
    <rPh sb="10" eb="11">
      <t>コト</t>
    </rPh>
    <rPh sb="15" eb="17">
      <t>チュウイ</t>
    </rPh>
    <phoneticPr fontId="2"/>
  </si>
  <si>
    <t>【補助単価（1歳児受け入れ1人当たり）】</t>
    <rPh sb="1" eb="3">
      <t>ホジョ</t>
    </rPh>
    <rPh sb="3" eb="5">
      <t>タンカ</t>
    </rPh>
    <rPh sb="7" eb="9">
      <t>サイジ</t>
    </rPh>
    <rPh sb="9" eb="10">
      <t>ウ</t>
    </rPh>
    <rPh sb="11" eb="12">
      <t>イ</t>
    </rPh>
    <rPh sb="14" eb="16">
      <t>ニンア</t>
    </rPh>
    <phoneticPr fontId="4"/>
  </si>
  <si>
    <t xml:space="preserve">1歳児在籍児童数
（自動計算・修正不可）
</t>
    <rPh sb="1" eb="2">
      <t>サイ</t>
    </rPh>
    <rPh sb="2" eb="3">
      <t>ジ</t>
    </rPh>
    <rPh sb="3" eb="5">
      <t>ザイセキ</t>
    </rPh>
    <rPh sb="5" eb="7">
      <t>ジドウ</t>
    </rPh>
    <rPh sb="7" eb="8">
      <t>スウ</t>
    </rPh>
    <rPh sb="10" eb="14">
      <t>ジドウケイサン</t>
    </rPh>
    <rPh sb="15" eb="19">
      <t>シュウセイフカ</t>
    </rPh>
    <phoneticPr fontId="3"/>
  </si>
  <si>
    <t>補助対象児童数
（自動計算・修正不可）</t>
    <rPh sb="0" eb="2">
      <t>ホジョ</t>
    </rPh>
    <rPh sb="2" eb="4">
      <t>タイショウ</t>
    </rPh>
    <rPh sb="4" eb="6">
      <t>ジドウ</t>
    </rPh>
    <rPh sb="6" eb="7">
      <t>スウ</t>
    </rPh>
    <rPh sb="9" eb="13">
      <t>ジドウケイサン</t>
    </rPh>
    <rPh sb="14" eb="18">
      <t>シュウセイフカ</t>
    </rPh>
    <phoneticPr fontId="3"/>
  </si>
  <si>
    <t xml:space="preserve">開所日数（カレンダーより設定・修正不可）
</t>
    <rPh sb="0" eb="2">
      <t>カイショ</t>
    </rPh>
    <rPh sb="2" eb="3">
      <t>ザイニチ</t>
    </rPh>
    <rPh sb="3" eb="4">
      <t>スウ</t>
    </rPh>
    <rPh sb="12" eb="14">
      <t>セッテイ</t>
    </rPh>
    <rPh sb="15" eb="19">
      <t>シュウセイフカ</t>
    </rPh>
    <phoneticPr fontId="3"/>
  </si>
  <si>
    <t>新たに1歳児を受け入れるために追加した枠※</t>
    <rPh sb="0" eb="1">
      <t>アラ</t>
    </rPh>
    <rPh sb="4" eb="6">
      <t>サイジ</t>
    </rPh>
    <rPh sb="7" eb="8">
      <t>ウ</t>
    </rPh>
    <rPh sb="9" eb="10">
      <t>イ</t>
    </rPh>
    <rPh sb="15" eb="17">
      <t>ツイカ</t>
    </rPh>
    <rPh sb="19" eb="20">
      <t>ワク</t>
    </rPh>
    <phoneticPr fontId="3"/>
  </si>
  <si>
    <t>調整後利用定員数（自動計算・修正不可）</t>
    <rPh sb="0" eb="3">
      <t>チョウセイゴ</t>
    </rPh>
    <rPh sb="3" eb="8">
      <t>リヨウテイインスウ</t>
    </rPh>
    <rPh sb="9" eb="13">
      <t>ジドウケイサン</t>
    </rPh>
    <rPh sb="14" eb="18">
      <t>シュウセイフカ</t>
    </rPh>
    <phoneticPr fontId="3"/>
  </si>
  <si>
    <t>E-mail:</t>
    <phoneticPr fontId="2"/>
  </si>
  <si>
    <r>
      <rPr>
        <b/>
        <sz val="14"/>
        <color theme="1"/>
        <rFont val="BIZ UD明朝 Medium"/>
        <family val="1"/>
        <charset val="128"/>
      </rPr>
      <t>円</t>
    </r>
    <r>
      <rPr>
        <sz val="12"/>
        <color theme="1"/>
        <rFont val="BIZ UD明朝 Medium"/>
        <family val="1"/>
        <charset val="128"/>
      </rPr>
      <t>（別表1の補助金交付申請額）</t>
    </r>
    <rPh sb="0" eb="1">
      <t>エン</t>
    </rPh>
    <rPh sb="2" eb="3">
      <t>ベツ</t>
    </rPh>
    <rPh sb="3" eb="4">
      <t>ヒョウ</t>
    </rPh>
    <rPh sb="6" eb="9">
      <t>ホジョキン</t>
    </rPh>
    <rPh sb="9" eb="11">
      <t>コウフ</t>
    </rPh>
    <rPh sb="11" eb="14">
      <t>シンセイガク</t>
    </rPh>
    <phoneticPr fontId="3"/>
  </si>
  <si>
    <t>記</t>
    <rPh sb="0" eb="1">
      <t>キ</t>
    </rPh>
    <phoneticPr fontId="2"/>
  </si>
  <si>
    <r>
      <t>補助対象児童数</t>
    </r>
    <r>
      <rPr>
        <sz val="12"/>
        <color theme="1"/>
        <rFont val="BIZ UDゴシック"/>
        <family val="3"/>
        <charset val="128"/>
      </rPr>
      <t>　　※事業所内保育事業については地域枠児童のみ対象です。</t>
    </r>
    <rPh sb="0" eb="2">
      <t>ホジョ</t>
    </rPh>
    <rPh sb="2" eb="4">
      <t>タイショウ</t>
    </rPh>
    <rPh sb="4" eb="6">
      <t>ジドウ</t>
    </rPh>
    <rPh sb="6" eb="7">
      <t>スウ</t>
    </rPh>
    <phoneticPr fontId="3"/>
  </si>
  <si>
    <t>区　　分</t>
    <rPh sb="0" eb="1">
      <t>ク</t>
    </rPh>
    <rPh sb="3" eb="4">
      <t>ブン</t>
    </rPh>
    <phoneticPr fontId="2"/>
  </si>
  <si>
    <t>金　　額</t>
    <rPh sb="0" eb="1">
      <t>キン</t>
    </rPh>
    <rPh sb="3" eb="4">
      <t>ガク</t>
    </rPh>
    <phoneticPr fontId="2"/>
  </si>
  <si>
    <t>収入の部</t>
    <rPh sb="0" eb="2">
      <t>シュウニュウ</t>
    </rPh>
    <rPh sb="3" eb="4">
      <t>ブ</t>
    </rPh>
    <phoneticPr fontId="2"/>
  </si>
  <si>
    <t>福岡市補助金収入</t>
    <rPh sb="0" eb="3">
      <t>フクオカシ</t>
    </rPh>
    <rPh sb="3" eb="6">
      <t>ホジョキン</t>
    </rPh>
    <rPh sb="6" eb="8">
      <t>シュウニュウ</t>
    </rPh>
    <phoneticPr fontId="2"/>
  </si>
  <si>
    <t>計</t>
    <rPh sb="0" eb="1">
      <t>ケイ</t>
    </rPh>
    <phoneticPr fontId="2"/>
  </si>
  <si>
    <t>支出の部</t>
    <rPh sb="0" eb="2">
      <t>シシュツ</t>
    </rPh>
    <rPh sb="3" eb="4">
      <t>ブ</t>
    </rPh>
    <phoneticPr fontId="2"/>
  </si>
  <si>
    <t>人件費等</t>
    <rPh sb="3" eb="4">
      <t>トウ</t>
    </rPh>
    <phoneticPr fontId="2"/>
  </si>
  <si>
    <t>環境整備費</t>
    <rPh sb="0" eb="2">
      <t>カンキョウ</t>
    </rPh>
    <rPh sb="2" eb="5">
      <t>セイビヒ</t>
    </rPh>
    <phoneticPr fontId="2"/>
  </si>
  <si>
    <t>その他経費</t>
    <rPh sb="2" eb="3">
      <t>タ</t>
    </rPh>
    <rPh sb="3" eb="5">
      <t>ケイヒ</t>
    </rPh>
    <phoneticPr fontId="2"/>
  </si>
  <si>
    <t>１歳児の入所保留児童の追加入所日（補助対象期間の始期）</t>
    <rPh sb="1" eb="3">
      <t>サイジ</t>
    </rPh>
    <rPh sb="4" eb="6">
      <t>ニュウショ</t>
    </rPh>
    <rPh sb="6" eb="10">
      <t>ホリュウジドウ</t>
    </rPh>
    <rPh sb="11" eb="13">
      <t>ツイカ</t>
    </rPh>
    <rPh sb="13" eb="15">
      <t>ニュウショ</t>
    </rPh>
    <rPh sb="15" eb="16">
      <t>ビ</t>
    </rPh>
    <rPh sb="17" eb="19">
      <t>ホジョ</t>
    </rPh>
    <rPh sb="19" eb="21">
      <t>タイショウ</t>
    </rPh>
    <rPh sb="21" eb="23">
      <t>キカン</t>
    </rPh>
    <rPh sb="24" eb="26">
      <t>シキ</t>
    </rPh>
    <phoneticPr fontId="2"/>
  </si>
  <si>
    <t>調整前受入人数</t>
    <rPh sb="0" eb="3">
      <t>チョウセイマエ</t>
    </rPh>
    <rPh sb="3" eb="5">
      <t>ウケイ</t>
    </rPh>
    <rPh sb="5" eb="7">
      <t>ニンズウ</t>
    </rPh>
    <phoneticPr fontId="3"/>
  </si>
  <si>
    <t>調整前
受入可能人数</t>
    <rPh sb="0" eb="3">
      <t>チョウセイマエ</t>
    </rPh>
    <rPh sb="4" eb="6">
      <t>ウケイ</t>
    </rPh>
    <rPh sb="6" eb="8">
      <t>カノウ</t>
    </rPh>
    <rPh sb="8" eb="10">
      <t>ニンズウ</t>
    </rPh>
    <phoneticPr fontId="3"/>
  </si>
  <si>
    <t>調整後受入人数</t>
    <rPh sb="0" eb="3">
      <t>チョウセイゴ</t>
    </rPh>
    <rPh sb="3" eb="5">
      <t>ウケイ</t>
    </rPh>
    <rPh sb="5" eb="7">
      <t>ニンズウ</t>
    </rPh>
    <phoneticPr fontId="3"/>
  </si>
  <si>
    <t>※　2回目以降の場合，過去に追加した枠も含めて入力してください。（入力する枠数＝過去に追加した枠＋今回追加した枠）（記載例は4月1日に1枠追加、5月1日に更に1枠追加したケース）</t>
    <rPh sb="3" eb="7">
      <t>カイメイコウ</t>
    </rPh>
    <rPh sb="8" eb="10">
      <t>バアイ</t>
    </rPh>
    <rPh sb="14" eb="16">
      <t>ツイカ</t>
    </rPh>
    <rPh sb="43" eb="45">
      <t>ツイカ</t>
    </rPh>
    <rPh sb="49" eb="51">
      <t>コンカイ</t>
    </rPh>
    <rPh sb="51" eb="53">
      <t>ツイカ</t>
    </rPh>
    <rPh sb="55" eb="56">
      <t>ワク</t>
    </rPh>
    <rPh sb="58" eb="61">
      <t>キサイレイ</t>
    </rPh>
    <rPh sb="63" eb="64">
      <t>ガツ</t>
    </rPh>
    <rPh sb="65" eb="66">
      <t>ニチ</t>
    </rPh>
    <rPh sb="68" eb="69">
      <t>ワク</t>
    </rPh>
    <rPh sb="69" eb="71">
      <t>ツイカ</t>
    </rPh>
    <rPh sb="77" eb="78">
      <t>サラ</t>
    </rPh>
    <rPh sb="80" eb="83">
      <t>ワクツイカ</t>
    </rPh>
    <phoneticPr fontId="3"/>
  </si>
  <si>
    <t>補助金交付申請額</t>
    <phoneticPr fontId="2"/>
  </si>
  <si>
    <t>様式第１号（別表1）福岡市１歳児受け入れ促進事業補助金計算書(令和８年度）</t>
    <rPh sb="0" eb="2">
      <t>ヨウシキ</t>
    </rPh>
    <rPh sb="2" eb="3">
      <t>ダイ</t>
    </rPh>
    <rPh sb="4" eb="5">
      <t>ゴウ</t>
    </rPh>
    <rPh sb="6" eb="7">
      <t>ベツ</t>
    </rPh>
    <rPh sb="7" eb="8">
      <t>ヒョウ</t>
    </rPh>
    <rPh sb="10" eb="12">
      <t>フクオカ</t>
    </rPh>
    <rPh sb="12" eb="13">
      <t>シ</t>
    </rPh>
    <rPh sb="14" eb="15">
      <t>サイ</t>
    </rPh>
    <rPh sb="15" eb="16">
      <t>ジ</t>
    </rPh>
    <rPh sb="16" eb="17">
      <t>ウ</t>
    </rPh>
    <rPh sb="18" eb="19">
      <t>イ</t>
    </rPh>
    <rPh sb="20" eb="22">
      <t>ソクシン</t>
    </rPh>
    <rPh sb="22" eb="24">
      <t>ジギョウ</t>
    </rPh>
    <rPh sb="24" eb="27">
      <t>ホジョキン</t>
    </rPh>
    <rPh sb="27" eb="30">
      <t>ケイサンショ</t>
    </rPh>
    <rPh sb="31" eb="33">
      <t>レイワ</t>
    </rPh>
    <rPh sb="34" eb="36">
      <t>ネンド</t>
    </rPh>
    <phoneticPr fontId="3"/>
  </si>
  <si>
    <t>新たに受け入れた１歳児の在園児数</t>
    <rPh sb="0" eb="1">
      <t>アラ</t>
    </rPh>
    <rPh sb="3" eb="4">
      <t>ウ</t>
    </rPh>
    <rPh sb="5" eb="6">
      <t>イ</t>
    </rPh>
    <rPh sb="9" eb="11">
      <t>サイジ</t>
    </rPh>
    <rPh sb="12" eb="14">
      <t>ザイエン</t>
    </rPh>
    <rPh sb="14" eb="15">
      <t>ジ</t>
    </rPh>
    <rPh sb="15" eb="16">
      <t>スウ</t>
    </rPh>
    <phoneticPr fontId="2"/>
  </si>
  <si>
    <t>　様式第４号</t>
    <rPh sb="1" eb="3">
      <t>ヨウシキ</t>
    </rPh>
    <rPh sb="3" eb="4">
      <t>ダイ</t>
    </rPh>
    <rPh sb="5" eb="6">
      <t>ゴウ</t>
    </rPh>
    <phoneticPr fontId="3"/>
  </si>
  <si>
    <t>　福岡市１歳児受け入れ促進事業補助金交付変更申請書</t>
    <rPh sb="1" eb="4">
      <t>フクオカシ</t>
    </rPh>
    <rPh sb="11" eb="13">
      <t>ソクシン</t>
    </rPh>
    <rPh sb="20" eb="22">
      <t>ヘンコウ</t>
    </rPh>
    <phoneticPr fontId="2"/>
  </si>
  <si>
    <t>　福岡市１歳児受け入れ促進事業補助金交付要綱第12条の規定により、交付決定を受けた内容について、下記のとおり関係書類を添えて変更申請します。</t>
    <rPh sb="1" eb="3">
      <t>フクオカ</t>
    </rPh>
    <rPh sb="7" eb="8">
      <t>ウ</t>
    </rPh>
    <rPh sb="9" eb="10">
      <t>イ</t>
    </rPh>
    <rPh sb="11" eb="13">
      <t>ソクシン</t>
    </rPh>
    <rPh sb="13" eb="15">
      <t>ジギョウ</t>
    </rPh>
    <rPh sb="33" eb="37">
      <t>コウフケッテイ</t>
    </rPh>
    <rPh sb="38" eb="39">
      <t>ウ</t>
    </rPh>
    <rPh sb="41" eb="43">
      <t>ナイヨウ</t>
    </rPh>
    <rPh sb="62" eb="64">
      <t>ヘンコウ</t>
    </rPh>
    <phoneticPr fontId="3"/>
  </si>
  <si>
    <t>１ 変更内容</t>
    <rPh sb="2" eb="6">
      <t>ヘンコウナイヨウ</t>
    </rPh>
    <phoneticPr fontId="2"/>
  </si>
  <si>
    <t>様式第４号（別表1）福岡市１歳児受け入れ促進事業補助金（変更後）計算書(令和８年度）</t>
    <rPh sb="0" eb="2">
      <t>ヨウシキ</t>
    </rPh>
    <rPh sb="2" eb="3">
      <t>ダイ</t>
    </rPh>
    <rPh sb="4" eb="5">
      <t>ゴウ</t>
    </rPh>
    <rPh sb="6" eb="7">
      <t>ベツ</t>
    </rPh>
    <rPh sb="7" eb="8">
      <t>ヒョウ</t>
    </rPh>
    <rPh sb="10" eb="12">
      <t>フクオカ</t>
    </rPh>
    <rPh sb="12" eb="13">
      <t>シ</t>
    </rPh>
    <rPh sb="14" eb="15">
      <t>サイ</t>
    </rPh>
    <rPh sb="15" eb="16">
      <t>ジ</t>
    </rPh>
    <rPh sb="16" eb="17">
      <t>ウ</t>
    </rPh>
    <rPh sb="18" eb="19">
      <t>イ</t>
    </rPh>
    <rPh sb="20" eb="22">
      <t>ソクシン</t>
    </rPh>
    <rPh sb="22" eb="24">
      <t>ジギョウ</t>
    </rPh>
    <rPh sb="24" eb="27">
      <t>ホジョキン</t>
    </rPh>
    <rPh sb="28" eb="30">
      <t>ヘンコウ</t>
    </rPh>
    <rPh sb="30" eb="31">
      <t>ゴ</t>
    </rPh>
    <rPh sb="32" eb="35">
      <t>ケイサンショ</t>
    </rPh>
    <rPh sb="36" eb="38">
      <t>レイワ</t>
    </rPh>
    <rPh sb="39" eb="41">
      <t>ネンド</t>
    </rPh>
    <phoneticPr fontId="3"/>
  </si>
  <si>
    <t>□</t>
  </si>
  <si>
    <t>福岡市１歳児受け入れ促進事業予定調書の内容</t>
    <rPh sb="19" eb="21">
      <t>ナイヨウ</t>
    </rPh>
    <phoneticPr fontId="2"/>
  </si>
  <si>
    <t>別表１　福岡市１歳児受け入れ促進事業補助金（変更後）計算書</t>
    <rPh sb="0" eb="2">
      <t>ベッピョウ</t>
    </rPh>
    <phoneticPr fontId="2"/>
  </si>
  <si>
    <t>補助事業の執行に関する収支計画の内容</t>
    <rPh sb="16" eb="18">
      <t>ナイヨウ</t>
    </rPh>
    <phoneticPr fontId="2"/>
  </si>
  <si>
    <t>交付申請額</t>
    <rPh sb="0" eb="2">
      <t>コウフ</t>
    </rPh>
    <rPh sb="2" eb="5">
      <t>シンセイガク</t>
    </rPh>
    <phoneticPr fontId="2"/>
  </si>
  <si>
    <t>２　交付申請額（変更後）</t>
    <rPh sb="8" eb="11">
      <t>ヘンコウゴ</t>
    </rPh>
    <phoneticPr fontId="2"/>
  </si>
  <si>
    <t>３　福岡市１歳児受け入れ促進事業補助金（変更後）計算書（別表１）</t>
    <rPh sb="20" eb="22">
      <t>ヘンコウ</t>
    </rPh>
    <rPh sb="22" eb="23">
      <t>ゴ</t>
    </rPh>
    <phoneticPr fontId="2"/>
  </si>
  <si>
    <t>５　補助事業の執行に関する収支計画（変更後）</t>
    <rPh sb="2" eb="4">
      <t>ホジョ</t>
    </rPh>
    <rPh sb="4" eb="6">
      <t>ジギョウ</t>
    </rPh>
    <rPh sb="7" eb="9">
      <t>シッコウ</t>
    </rPh>
    <rPh sb="10" eb="11">
      <t>カン</t>
    </rPh>
    <rPh sb="13" eb="15">
      <t>シュウシ</t>
    </rPh>
    <rPh sb="15" eb="17">
      <t>ケイカク</t>
    </rPh>
    <rPh sb="18" eb="20">
      <t>ヘンコウ</t>
    </rPh>
    <rPh sb="20" eb="21">
      <t>ゴ</t>
    </rPh>
    <phoneticPr fontId="2"/>
  </si>
  <si>
    <t>４　福岡市1歳児受け入れ促進事業予定調書（変更後）</t>
    <rPh sb="21" eb="24">
      <t>ヘンコウゴ</t>
    </rPh>
    <phoneticPr fontId="2"/>
  </si>
  <si>
    <t>その他交付申請の内容</t>
    <rPh sb="2" eb="3">
      <t>タ</t>
    </rPh>
    <rPh sb="3" eb="5">
      <t>コウフ</t>
    </rPh>
    <rPh sb="5" eb="7">
      <t>シンセイ</t>
    </rPh>
    <rPh sb="8" eb="10">
      <t>ナイヨウ</t>
    </rPh>
    <phoneticPr fontId="2"/>
  </si>
  <si>
    <t>６　その他変更事項</t>
    <rPh sb="4" eb="5">
      <t>タ</t>
    </rPh>
    <rPh sb="5" eb="7">
      <t>ヘンコウ</t>
    </rPh>
    <rPh sb="7" eb="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</si>
</sst>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#,###&quot;円&quot;"/>
    <numFmt numFmtId="177" formatCode="#,##0&quot;人&quot;"/>
    <numFmt numFmtId="178" formatCode="#,##0&quot;か月&quot;"/>
    <numFmt numFmtId="179" formatCode="0_);[Red]\(0\)"/>
    <numFmt numFmtId="180" formatCode="#,##0.0&quot;か月&quot;"/>
    <numFmt numFmtId="181" formatCode="0.000"/>
    <numFmt numFmtId="182" formatCode="#,##0&quot;円&quot;"/>
    <numFmt numFmtId="183" formatCode="#,##0.00&quot;か月&quot;"/>
    <numFmt numFmtId="184" formatCode="&quot;令和&quot;#&quot;年&quot;"/>
    <numFmt numFmtId="185" formatCode="#0&quot;人&quot;"/>
    <numFmt numFmtId="186" formatCode="_*#&quot;月&quot;"/>
    <numFmt numFmtId="187" formatCode="_*#&quot;日&quot;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color indexed="81"/>
      <name val="游ゴシック"/>
      <family val="3"/>
      <charset val="128"/>
      <scheme val="minor"/>
    </font>
    <font>
      <sz val="14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3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8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10"/>
      <color theme="1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/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/>
    <xf numFmtId="0" fontId="6" fillId="8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/>
    <xf numFmtId="0" fontId="16" fillId="0" borderId="0" xfId="0" applyFont="1" applyFill="1" applyBorder="1" applyAlignment="1">
      <alignment shrinkToFit="1"/>
    </xf>
    <xf numFmtId="0" fontId="16" fillId="0" borderId="0" xfId="0" applyNumberFormat="1" applyFont="1" applyAlignment="1"/>
    <xf numFmtId="0" fontId="16" fillId="2" borderId="2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176" fontId="19" fillId="0" borderId="0" xfId="0" applyNumberFormat="1" applyFont="1">
      <alignment vertical="center"/>
    </xf>
    <xf numFmtId="176" fontId="20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0" fontId="16" fillId="0" borderId="0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center" vertical="center" wrapText="1"/>
    </xf>
    <xf numFmtId="184" fontId="16" fillId="5" borderId="0" xfId="0" applyNumberFormat="1" applyFont="1" applyFill="1" applyAlignment="1">
      <alignment horizontal="distributed" vertical="center"/>
    </xf>
    <xf numFmtId="186" fontId="16" fillId="5" borderId="0" xfId="0" applyNumberFormat="1" applyFont="1" applyFill="1" applyAlignment="1">
      <alignment horizontal="distributed" vertical="center"/>
    </xf>
    <xf numFmtId="187" fontId="16" fillId="5" borderId="0" xfId="0" applyNumberFormat="1" applyFont="1" applyFill="1" applyAlignment="1">
      <alignment horizontal="distributed" vertical="center"/>
    </xf>
    <xf numFmtId="185" fontId="16" fillId="0" borderId="0" xfId="0" applyNumberFormat="1" applyFont="1">
      <alignment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0" fontId="16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vertical="center" wrapText="1" shrinkToFit="1"/>
    </xf>
    <xf numFmtId="0" fontId="17" fillId="0" borderId="0" xfId="0" applyFont="1" applyFill="1" applyBorder="1" applyAlignment="1">
      <alignment vertical="center" shrinkToFit="1"/>
    </xf>
    <xf numFmtId="0" fontId="23" fillId="4" borderId="2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56" fontId="16" fillId="0" borderId="2" xfId="0" applyNumberFormat="1" applyFont="1" applyBorder="1" applyAlignment="1">
      <alignment horizontal="center" vertical="center"/>
    </xf>
    <xf numFmtId="177" fontId="16" fillId="0" borderId="2" xfId="0" applyNumberFormat="1" applyFont="1" applyBorder="1" applyAlignment="1">
      <alignment horizontal="center" vertical="center"/>
    </xf>
    <xf numFmtId="177" fontId="16" fillId="0" borderId="2" xfId="0" applyNumberFormat="1" applyFont="1" applyFill="1" applyBorder="1" applyAlignment="1" applyProtection="1">
      <alignment horizontal="center" vertical="center"/>
      <protection locked="0"/>
    </xf>
    <xf numFmtId="177" fontId="16" fillId="0" borderId="2" xfId="0" applyNumberFormat="1" applyFont="1" applyBorder="1" applyAlignment="1">
      <alignment horizontal="center" vertical="center" shrinkToFit="1"/>
    </xf>
    <xf numFmtId="179" fontId="16" fillId="0" borderId="2" xfId="0" applyNumberFormat="1" applyFont="1" applyBorder="1" applyAlignment="1">
      <alignment horizontal="center" vertical="center" shrinkToFit="1"/>
    </xf>
    <xf numFmtId="177" fontId="16" fillId="0" borderId="0" xfId="0" applyNumberFormat="1" applyFont="1" applyFill="1" applyBorder="1" applyAlignment="1" applyProtection="1">
      <alignment horizontal="center" vertical="center"/>
      <protection locked="0"/>
    </xf>
    <xf numFmtId="177" fontId="16" fillId="0" borderId="19" xfId="0" applyNumberFormat="1" applyFont="1" applyFill="1" applyBorder="1" applyAlignment="1" applyProtection="1">
      <alignment horizontal="center" vertical="center"/>
      <protection locked="0"/>
    </xf>
    <xf numFmtId="181" fontId="16" fillId="0" borderId="19" xfId="0" applyNumberFormat="1" applyFont="1" applyFill="1" applyBorder="1" applyAlignment="1">
      <alignment horizontal="center" vertical="center"/>
    </xf>
    <xf numFmtId="0" fontId="16" fillId="0" borderId="19" xfId="0" applyNumberFormat="1" applyFont="1" applyFill="1" applyBorder="1" applyAlignment="1" applyProtection="1">
      <alignment vertical="center"/>
      <protection locked="0"/>
    </xf>
    <xf numFmtId="177" fontId="16" fillId="0" borderId="0" xfId="0" applyNumberFormat="1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center" vertical="center" shrinkToFit="1"/>
    </xf>
    <xf numFmtId="179" fontId="16" fillId="0" borderId="0" xfId="0" applyNumberFormat="1" applyFont="1" applyFill="1" applyBorder="1" applyAlignment="1">
      <alignment horizontal="center" vertical="center" shrinkToFit="1"/>
    </xf>
    <xf numFmtId="180" fontId="16" fillId="0" borderId="0" xfId="0" applyNumberFormat="1" applyFont="1" applyFill="1" applyBorder="1" applyAlignment="1" applyProtection="1">
      <alignment horizontal="center" vertical="center" shrinkToFit="1"/>
      <protection locked="0"/>
    </xf>
    <xf numFmtId="181" fontId="16" fillId="0" borderId="0" xfId="0" applyNumberFormat="1" applyFont="1">
      <alignment vertical="center"/>
    </xf>
    <xf numFmtId="0" fontId="17" fillId="0" borderId="0" xfId="0" applyFont="1">
      <alignment vertical="center"/>
    </xf>
    <xf numFmtId="178" fontId="16" fillId="0" borderId="0" xfId="0" applyNumberFormat="1" applyFont="1" applyAlignment="1">
      <alignment vertical="center" shrinkToFit="1"/>
    </xf>
    <xf numFmtId="0" fontId="17" fillId="0" borderId="20" xfId="0" applyFont="1" applyBorder="1">
      <alignment vertical="center"/>
    </xf>
    <xf numFmtId="0" fontId="17" fillId="0" borderId="21" xfId="0" applyNumberFormat="1" applyFont="1" applyBorder="1">
      <alignment vertical="center"/>
    </xf>
    <xf numFmtId="0" fontId="16" fillId="0" borderId="21" xfId="0" applyNumberFormat="1" applyFont="1" applyBorder="1" applyAlignment="1">
      <alignment vertical="center" shrinkToFit="1"/>
    </xf>
    <xf numFmtId="0" fontId="16" fillId="0" borderId="22" xfId="0" applyNumberFormat="1" applyFont="1" applyBorder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Alignment="1">
      <alignment horizontal="right" vertical="center"/>
    </xf>
    <xf numFmtId="1" fontId="18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right" vertical="center"/>
    </xf>
    <xf numFmtId="0" fontId="18" fillId="0" borderId="0" xfId="0" applyNumberFormat="1" applyFont="1" applyAlignment="1">
      <alignment horizontal="center" vertical="center"/>
    </xf>
    <xf numFmtId="0" fontId="17" fillId="0" borderId="0" xfId="0" applyFont="1" applyAlignment="1"/>
    <xf numFmtId="0" fontId="18" fillId="0" borderId="0" xfId="0" applyFont="1" applyAlignment="1"/>
    <xf numFmtId="0" fontId="26" fillId="0" borderId="0" xfId="1" applyNumberFormat="1" applyFont="1" applyBorder="1" applyAlignment="1" applyProtection="1">
      <alignment horizontal="center" vertical="center"/>
    </xf>
    <xf numFmtId="0" fontId="26" fillId="0" borderId="0" xfId="1" applyNumberFormat="1" applyFont="1" applyBorder="1" applyAlignment="1" applyProtection="1">
      <alignment vertical="center"/>
    </xf>
    <xf numFmtId="182" fontId="26" fillId="0" borderId="0" xfId="1" applyNumberFormat="1" applyFont="1" applyBorder="1" applyAlignment="1" applyProtection="1">
      <alignment vertical="center"/>
    </xf>
    <xf numFmtId="0" fontId="22" fillId="6" borderId="3" xfId="0" applyFont="1" applyFill="1" applyBorder="1" applyAlignment="1">
      <alignment vertical="center"/>
    </xf>
    <xf numFmtId="0" fontId="22" fillId="6" borderId="5" xfId="0" applyFont="1" applyFill="1" applyBorder="1" applyAlignment="1">
      <alignment vertical="center"/>
    </xf>
    <xf numFmtId="0" fontId="22" fillId="6" borderId="4" xfId="0" applyFont="1" applyFill="1" applyBorder="1" applyAlignment="1">
      <alignment vertical="center"/>
    </xf>
    <xf numFmtId="177" fontId="16" fillId="8" borderId="2" xfId="0" applyNumberFormat="1" applyFont="1" applyFill="1" applyBorder="1" applyAlignment="1">
      <alignment horizontal="center" vertical="center"/>
    </xf>
    <xf numFmtId="177" fontId="16" fillId="8" borderId="2" xfId="0" applyNumberFormat="1" applyFont="1" applyFill="1" applyBorder="1" applyAlignment="1" applyProtection="1">
      <alignment horizontal="center" vertical="center"/>
      <protection locked="0"/>
    </xf>
    <xf numFmtId="0" fontId="29" fillId="11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6" fillId="8" borderId="0" xfId="0" applyFont="1" applyFill="1" applyAlignment="1" applyProtection="1">
      <alignment horizontal="left" vertical="center" shrinkToFit="1"/>
      <protection locked="0"/>
    </xf>
    <xf numFmtId="0" fontId="6" fillId="7" borderId="0" xfId="0" applyFont="1" applyFill="1" applyAlignment="1">
      <alignment horizontal="left" vertical="center" shrinkToFit="1"/>
    </xf>
    <xf numFmtId="182" fontId="28" fillId="10" borderId="23" xfId="0" applyNumberFormat="1" applyFont="1" applyFill="1" applyBorder="1" applyAlignment="1">
      <alignment horizontal="right" vertical="center"/>
    </xf>
    <xf numFmtId="182" fontId="28" fillId="10" borderId="24" xfId="0" applyNumberFormat="1" applyFont="1" applyFill="1" applyBorder="1" applyAlignment="1">
      <alignment horizontal="right" vertical="center"/>
    </xf>
    <xf numFmtId="182" fontId="28" fillId="10" borderId="25" xfId="0" applyNumberFormat="1" applyFont="1" applyFill="1" applyBorder="1" applyAlignment="1">
      <alignment horizontal="right" vertical="center"/>
    </xf>
    <xf numFmtId="38" fontId="27" fillId="9" borderId="4" xfId="1" applyFont="1" applyFill="1" applyBorder="1" applyAlignment="1" applyProtection="1">
      <alignment horizontal="right" vertical="center"/>
    </xf>
    <xf numFmtId="182" fontId="28" fillId="10" borderId="4" xfId="0" applyNumberFormat="1" applyFont="1" applyFill="1" applyBorder="1" applyAlignment="1">
      <alignment horizontal="right" vertical="center"/>
    </xf>
    <xf numFmtId="0" fontId="6" fillId="8" borderId="0" xfId="0" applyFont="1" applyFill="1" applyAlignment="1" applyProtection="1">
      <alignment vertical="center" shrinkToFit="1"/>
      <protection locked="0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27" fillId="9" borderId="3" xfId="0" applyFont="1" applyFill="1" applyBorder="1" applyAlignment="1">
      <alignment horizontal="center" vertical="center" textRotation="255" wrapText="1"/>
    </xf>
    <xf numFmtId="0" fontId="27" fillId="9" borderId="5" xfId="0" applyFont="1" applyFill="1" applyBorder="1" applyAlignment="1">
      <alignment horizontal="center" vertical="center" textRotation="255" wrapText="1"/>
    </xf>
    <xf numFmtId="0" fontId="27" fillId="9" borderId="4" xfId="0" applyFont="1" applyFill="1" applyBorder="1" applyAlignment="1">
      <alignment horizontal="center" vertical="center" textRotation="255" wrapText="1"/>
    </xf>
    <xf numFmtId="38" fontId="27" fillId="9" borderId="11" xfId="1" applyFont="1" applyFill="1" applyBorder="1" applyAlignment="1" applyProtection="1">
      <alignment horizontal="left" vertical="center"/>
    </xf>
    <xf numFmtId="38" fontId="27" fillId="9" borderId="26" xfId="1" applyFont="1" applyFill="1" applyBorder="1" applyAlignment="1" applyProtection="1">
      <alignment horizontal="left" vertical="center"/>
    </xf>
    <xf numFmtId="38" fontId="27" fillId="9" borderId="12" xfId="1" applyFont="1" applyFill="1" applyBorder="1" applyAlignment="1" applyProtection="1">
      <alignment horizontal="left" vertical="center"/>
    </xf>
    <xf numFmtId="182" fontId="28" fillId="10" borderId="9" xfId="0" applyNumberFormat="1" applyFont="1" applyFill="1" applyBorder="1" applyAlignment="1">
      <alignment horizontal="right" vertical="center"/>
    </xf>
    <xf numFmtId="182" fontId="28" fillId="10" borderId="1" xfId="0" applyNumberFormat="1" applyFont="1" applyFill="1" applyBorder="1" applyAlignment="1">
      <alignment horizontal="right" vertical="center"/>
    </xf>
    <xf numFmtId="182" fontId="28" fillId="10" borderId="10" xfId="0" applyNumberFormat="1" applyFont="1" applyFill="1" applyBorder="1" applyAlignment="1">
      <alignment horizontal="right" vertical="center"/>
    </xf>
    <xf numFmtId="182" fontId="28" fillId="10" borderId="11" xfId="0" applyNumberFormat="1" applyFont="1" applyFill="1" applyBorder="1" applyAlignment="1">
      <alignment horizontal="right" vertical="center"/>
    </xf>
    <xf numFmtId="182" fontId="28" fillId="10" borderId="26" xfId="0" applyNumberFormat="1" applyFont="1" applyFill="1" applyBorder="1" applyAlignment="1">
      <alignment horizontal="right" vertical="center"/>
    </xf>
    <xf numFmtId="182" fontId="28" fillId="10" borderId="1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7" fillId="9" borderId="2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/>
    </xf>
    <xf numFmtId="0" fontId="27" fillId="9" borderId="8" xfId="0" applyFont="1" applyFill="1" applyBorder="1" applyAlignment="1">
      <alignment horizontal="left" vertical="center"/>
    </xf>
    <xf numFmtId="0" fontId="27" fillId="9" borderId="7" xfId="0" applyFont="1" applyFill="1" applyBorder="1" applyAlignment="1">
      <alignment horizontal="left" vertical="center"/>
    </xf>
    <xf numFmtId="182" fontId="28" fillId="10" borderId="6" xfId="0" applyNumberFormat="1" applyFont="1" applyFill="1" applyBorder="1" applyAlignment="1">
      <alignment horizontal="right" vertical="center"/>
    </xf>
    <xf numFmtId="182" fontId="28" fillId="10" borderId="8" xfId="0" applyNumberFormat="1" applyFont="1" applyFill="1" applyBorder="1" applyAlignment="1">
      <alignment horizontal="right" vertical="center"/>
    </xf>
    <xf numFmtId="182" fontId="28" fillId="10" borderId="7" xfId="0" applyNumberFormat="1" applyFont="1" applyFill="1" applyBorder="1" applyAlignment="1">
      <alignment horizontal="right" vertical="center"/>
    </xf>
    <xf numFmtId="0" fontId="27" fillId="9" borderId="23" xfId="0" applyFont="1" applyFill="1" applyBorder="1" applyAlignment="1">
      <alignment horizontal="left" vertical="center"/>
    </xf>
    <xf numFmtId="0" fontId="27" fillId="9" borderId="24" xfId="0" applyFont="1" applyFill="1" applyBorder="1" applyAlignment="1">
      <alignment horizontal="left" vertical="center"/>
    </xf>
    <xf numFmtId="0" fontId="27" fillId="9" borderId="25" xfId="0" applyFont="1" applyFill="1" applyBorder="1" applyAlignment="1">
      <alignment horizontal="left" vertical="center"/>
    </xf>
    <xf numFmtId="38" fontId="27" fillId="9" borderId="23" xfId="1" applyFont="1" applyFill="1" applyBorder="1" applyAlignment="1" applyProtection="1">
      <alignment horizontal="left" vertical="center" wrapText="1"/>
    </xf>
    <xf numFmtId="38" fontId="27" fillId="9" borderId="24" xfId="1" applyFont="1" applyFill="1" applyBorder="1" applyAlignment="1" applyProtection="1">
      <alignment horizontal="left" vertical="center" wrapText="1"/>
    </xf>
    <xf numFmtId="38" fontId="27" fillId="9" borderId="25" xfId="1" applyFont="1" applyFill="1" applyBorder="1" applyAlignment="1" applyProtection="1">
      <alignment horizontal="left" vertical="center" wrapText="1"/>
    </xf>
    <xf numFmtId="38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 wrapText="1" shrinkToFit="1"/>
    </xf>
    <xf numFmtId="0" fontId="25" fillId="6" borderId="5" xfId="0" applyFont="1" applyFill="1" applyBorder="1" applyAlignment="1">
      <alignment horizontal="center" vertical="center" wrapText="1" shrinkToFit="1"/>
    </xf>
    <xf numFmtId="0" fontId="25" fillId="6" borderId="4" xfId="0" applyFont="1" applyFill="1" applyBorder="1" applyAlignment="1">
      <alignment horizontal="center" vertical="center" wrapText="1" shrinkToFi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182" fontId="26" fillId="0" borderId="14" xfId="1" applyNumberFormat="1" applyFont="1" applyBorder="1" applyAlignment="1" applyProtection="1">
      <alignment horizontal="center" vertical="center"/>
    </xf>
    <xf numFmtId="182" fontId="26" fillId="0" borderId="15" xfId="1" applyNumberFormat="1" applyFont="1" applyBorder="1" applyAlignment="1" applyProtection="1">
      <alignment horizontal="center" vertical="center"/>
    </xf>
    <xf numFmtId="182" fontId="26" fillId="0" borderId="16" xfId="1" applyNumberFormat="1" applyFont="1" applyBorder="1" applyAlignment="1" applyProtection="1">
      <alignment horizontal="center" vertical="center"/>
    </xf>
    <xf numFmtId="182" fontId="26" fillId="0" borderId="17" xfId="1" applyNumberFormat="1" applyFont="1" applyBorder="1" applyAlignment="1" applyProtection="1">
      <alignment horizontal="center" vertical="center"/>
    </xf>
    <xf numFmtId="182" fontId="26" fillId="0" borderId="13" xfId="1" applyNumberFormat="1" applyFont="1" applyBorder="1" applyAlignment="1" applyProtection="1">
      <alignment horizontal="center" vertical="center"/>
    </xf>
    <xf numFmtId="182" fontId="26" fillId="0" borderId="18" xfId="1" applyNumberFormat="1" applyFont="1" applyBorder="1" applyAlignment="1" applyProtection="1">
      <alignment horizontal="center" vertical="center"/>
    </xf>
    <xf numFmtId="0" fontId="16" fillId="5" borderId="1" xfId="0" applyFont="1" applyFill="1" applyBorder="1" applyAlignment="1">
      <alignment horizontal="center" shrinkToFit="1"/>
    </xf>
    <xf numFmtId="0" fontId="16" fillId="5" borderId="1" xfId="0" applyFont="1" applyFill="1" applyBorder="1" applyAlignment="1">
      <alignment horizontal="left" wrapText="1" shrinkToFit="1"/>
    </xf>
    <xf numFmtId="0" fontId="22" fillId="6" borderId="3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183" fontId="26" fillId="0" borderId="14" xfId="1" applyNumberFormat="1" applyFont="1" applyBorder="1" applyAlignment="1" applyProtection="1">
      <alignment horizontal="center" vertical="center"/>
    </xf>
    <xf numFmtId="183" fontId="26" fillId="0" borderId="15" xfId="1" applyNumberFormat="1" applyFont="1" applyBorder="1" applyAlignment="1" applyProtection="1">
      <alignment horizontal="center" vertical="center"/>
    </xf>
    <xf numFmtId="183" fontId="26" fillId="0" borderId="16" xfId="1" applyNumberFormat="1" applyFont="1" applyBorder="1" applyAlignment="1" applyProtection="1">
      <alignment horizontal="center" vertical="center"/>
    </xf>
    <xf numFmtId="183" fontId="26" fillId="0" borderId="17" xfId="1" applyNumberFormat="1" applyFont="1" applyBorder="1" applyAlignment="1" applyProtection="1">
      <alignment horizontal="center" vertical="center"/>
    </xf>
    <xf numFmtId="183" fontId="26" fillId="0" borderId="13" xfId="1" applyNumberFormat="1" applyFont="1" applyBorder="1" applyAlignment="1" applyProtection="1">
      <alignment horizontal="center" vertical="center"/>
    </xf>
    <xf numFmtId="183" fontId="26" fillId="0" borderId="18" xfId="1" applyNumberFormat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26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8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174794</xdr:colOff>
      <xdr:row>32</xdr:row>
      <xdr:rowOff>28876</xdr:rowOff>
    </xdr:from>
    <xdr:to>
      <xdr:col>24</xdr:col>
      <xdr:colOff>508169</xdr:colOff>
      <xdr:row>49</xdr:row>
      <xdr:rowOff>206187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BC118A-1919-EBCE-83A5-3B8FAD23B61B}"/>
            </a:ext>
          </a:extLst>
        </xdr:cNvPr>
        <xdr:cNvSpPr/>
      </xdr:nvSpPr>
      <xdr:spPr>
        <a:xfrm>
          <a:off x="9318794" y="6304170"/>
          <a:ext cx="6545916" cy="327013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/>
            <a:t>福岡市様</a:t>
          </a:r>
          <a:endParaRPr kumimoji="1" lang="en-US" altLang="ja-JP" sz="1100" kern="1200"/>
        </a:p>
        <a:p>
          <a:pPr algn="l"/>
          <a:r>
            <a:rPr kumimoji="1" lang="ja-JP" altLang="en-US" sz="1100" kern="1200"/>
            <a:t>福岡市補助金交付規則補では下記の定めがあります。添付書類が必要とするならば、これらの書類が添付資料になるかと思います。要不要をご判断ください。</a:t>
          </a:r>
          <a:endParaRPr kumimoji="1" lang="en-US" altLang="ja-JP" sz="1100" kern="1200"/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条　補助金の交付の申請をしようとする者は、市長に対しその定める期日までに</a:t>
          </a:r>
          <a:r>
            <a:rPr lang="ja-JP" altLang="en-US" sz="11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sng">
              <a:solidFill>
                <a:schemeClr val="bg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次の各号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に掲げる事項を記載した申請書を提出しなければならない。</a:t>
          </a:r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(1)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申請者の氏名又は名称、住所及びその営む主な事業</a:t>
          </a:r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(2)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補助事業の目的及び内容</a:t>
          </a:r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(3)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補助事業の遂行に関する収支計画及び事業計画</a:t>
          </a:r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(4)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間接補助金を交付し、又は融通する者にあつては、間接補助金を交付し、又は融通する基準</a:t>
          </a:r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sng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第</a:t>
          </a:r>
          <a:r>
            <a:rPr lang="en-US" altLang="ja-JP" sz="1100" b="0" i="0" u="sng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6</a:t>
          </a:r>
          <a:r>
            <a:rPr lang="ja-JP" altLang="en-US" sz="1100" b="0" i="0" u="sng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条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において「交付基準」という。</a:t>
          </a:r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及び間接補助事業の実績を審査する基準</a:t>
          </a:r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sng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同条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において「審査基準」という。</a:t>
          </a:r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r>
            <a:rPr lang="en-US" altLang="ja-JP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(5)</a:t>
          </a:r>
          <a:r>
            <a:rPr lang="ja-JP" alt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その他市長が必要と認める事項</a:t>
          </a:r>
        </a:p>
      </xdr:txBody>
    </xdr:sp>
    <xdr:clientData/>
  </xdr:twoCellAnchor>
  <xdr:twoCellAnchor>
    <xdr:from>
      <xdr:col>15</xdr:col>
      <xdr:colOff>343778</xdr:colOff>
      <xdr:row>4</xdr:row>
      <xdr:rowOff>158637</xdr:rowOff>
    </xdr:from>
    <xdr:to>
      <xdr:col>21</xdr:col>
      <xdr:colOff>72107</xdr:colOff>
      <xdr:row>9</xdr:row>
      <xdr:rowOff>84625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D2BB65C-E534-409F-A70C-23E8BAB5A43F}"/>
            </a:ext>
          </a:extLst>
        </xdr:cNvPr>
        <xdr:cNvSpPr/>
      </xdr:nvSpPr>
      <xdr:spPr>
        <a:xfrm>
          <a:off x="9487778" y="777202"/>
          <a:ext cx="3870023" cy="1019682"/>
        </a:xfrm>
        <a:prstGeom prst="rect">
          <a:avLst/>
        </a:prstGeom>
        <a:solidFill>
          <a:srgbClr val="FDE9D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・薄水色のセルは自動入力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・薄緑色のセルはプルダウンで選択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・薄黄色のセルは入力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523876</xdr:colOff>
      <xdr:row>0</xdr:row>
      <xdr:rowOff>171451</xdr:rowOff>
    </xdr:from>
    <xdr:to>
      <xdr:col>15</xdr:col>
      <xdr:colOff>94903</xdr:colOff>
      <xdr:row>2</xdr:row>
      <xdr:rowOff>161961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7085F5B5-409F-4089-AABA-0A32086C1CCF}"/>
            </a:ext>
          </a:extLst>
        </xdr:cNvPr>
        <xdr:cNvSpPr/>
      </xdr:nvSpPr>
      <xdr:spPr>
        <a:xfrm>
          <a:off x="10858501" y="171451"/>
          <a:ext cx="2690465" cy="454854"/>
        </a:xfrm>
        <a:prstGeom prst="wedgeRoundRectCallout">
          <a:avLst>
            <a:gd name="adj1" fmla="val -58330"/>
            <a:gd name="adj2" fmla="val 7090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施設名を入力してください。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1154906</xdr:colOff>
      <xdr:row>4</xdr:row>
      <xdr:rowOff>59532</xdr:rowOff>
    </xdr:from>
    <xdr:to>
      <xdr:col>15</xdr:col>
      <xdr:colOff>250032</xdr:colOff>
      <xdr:row>9</xdr:row>
      <xdr:rowOff>202407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C68CE107-F6D3-4195-A3FD-7CF1F57DEB99}"/>
            </a:ext>
          </a:extLst>
        </xdr:cNvPr>
        <xdr:cNvSpPr/>
      </xdr:nvSpPr>
      <xdr:spPr>
        <a:xfrm>
          <a:off x="9108281" y="1416845"/>
          <a:ext cx="4595814" cy="1452562"/>
        </a:xfrm>
        <a:prstGeom prst="wedgeRoundRectCallout">
          <a:avLst>
            <a:gd name="adj1" fmla="val -67906"/>
            <a:gd name="adj2" fmla="val 1319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</a:rPr>
            <a:t>未確認の方は「福岡市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歳児受け入れ促進事業予定調書（事前相談）」を担当課に提出</a:t>
          </a:r>
          <a:r>
            <a:rPr kumimoji="1" lang="ja-JP" altLang="en-US" sz="1400">
              <a:solidFill>
                <a:schemeClr val="tx1"/>
              </a:solidFill>
            </a:rPr>
            <a:t>し、</a:t>
          </a:r>
          <a:r>
            <a:rPr kumimoji="1" lang="ja-JP" altLang="en-US" sz="1400" b="1" u="sng">
              <a:solidFill>
                <a:schemeClr val="tx1"/>
              </a:solidFill>
            </a:rPr>
            <a:t>補助金の対象となることを確認</a:t>
          </a:r>
          <a:r>
            <a:rPr kumimoji="1" lang="ja-JP" altLang="en-US" sz="1400">
              <a:solidFill>
                <a:schemeClr val="tx1"/>
              </a:solidFill>
            </a:rPr>
            <a:t>した上で申請してください。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107157</xdr:colOff>
      <xdr:row>44</xdr:row>
      <xdr:rowOff>228599</xdr:rowOff>
    </xdr:from>
    <xdr:to>
      <xdr:col>8</xdr:col>
      <xdr:colOff>892969</xdr:colOff>
      <xdr:row>52</xdr:row>
      <xdr:rowOff>92870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3CEE51E5-FB20-407C-8E20-04F6712C0C78}"/>
            </a:ext>
          </a:extLst>
        </xdr:cNvPr>
        <xdr:cNvSpPr/>
      </xdr:nvSpPr>
      <xdr:spPr>
        <a:xfrm>
          <a:off x="2097882" y="12534899"/>
          <a:ext cx="4357687" cy="1997871"/>
        </a:xfrm>
        <a:prstGeom prst="wedgeRoundRectCallout">
          <a:avLst>
            <a:gd name="adj1" fmla="val 25896"/>
            <a:gd name="adj2" fmla="val -406272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本事業により</a:t>
          </a:r>
          <a:r>
            <a:rPr kumimoji="1" lang="ja-JP" altLang="en-US" sz="1400" b="1" u="sng">
              <a:solidFill>
                <a:schemeClr val="tx1"/>
              </a:solidFill>
            </a:rPr>
            <a:t>新たに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歳児を受け入れるために受入枠を追加する前の定員数</a:t>
          </a:r>
          <a:r>
            <a:rPr kumimoji="1" lang="ja-JP" altLang="en-US" sz="1400">
              <a:solidFill>
                <a:schemeClr val="tx1"/>
              </a:solidFill>
            </a:rPr>
            <a:t>を入力してください。</a:t>
          </a:r>
          <a:r>
            <a:rPr kumimoji="1" lang="ja-JP" altLang="en-US" sz="1400" b="1" u="sng">
              <a:solidFill>
                <a:schemeClr val="tx1"/>
              </a:solidFill>
            </a:rPr>
            <a:t>本列は利用定員を変更しない限り</a:t>
          </a:r>
          <a:r>
            <a:rPr kumimoji="1" lang="en-US" altLang="ja-JP" sz="1400" b="1" u="sng">
              <a:solidFill>
                <a:schemeClr val="tx1"/>
              </a:solidFill>
            </a:rPr>
            <a:t>4</a:t>
          </a:r>
          <a:r>
            <a:rPr kumimoji="1" lang="ja-JP" altLang="en-US" sz="1400" b="1" u="sng">
              <a:solidFill>
                <a:schemeClr val="tx1"/>
              </a:solidFill>
            </a:rPr>
            <a:t>月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日以外の入力は不要</a:t>
          </a:r>
          <a:r>
            <a:rPr kumimoji="1" lang="ja-JP" altLang="en-US" sz="1400">
              <a:solidFill>
                <a:schemeClr val="tx1"/>
              </a:solidFill>
            </a:rPr>
            <a:t>です。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988217</xdr:colOff>
      <xdr:row>10</xdr:row>
      <xdr:rowOff>4763</xdr:rowOff>
    </xdr:from>
    <xdr:to>
      <xdr:col>13</xdr:col>
      <xdr:colOff>1190624</xdr:colOff>
      <xdr:row>12</xdr:row>
      <xdr:rowOff>173831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54DC29E8-DEF5-4C29-B062-7F5311C87B6C}"/>
            </a:ext>
          </a:extLst>
        </xdr:cNvPr>
        <xdr:cNvSpPr/>
      </xdr:nvSpPr>
      <xdr:spPr>
        <a:xfrm>
          <a:off x="5360192" y="2843213"/>
          <a:ext cx="7346157" cy="626268"/>
        </a:xfrm>
        <a:prstGeom prst="wedgeRoundRectCallout">
          <a:avLst>
            <a:gd name="adj1" fmla="val -62861"/>
            <a:gd name="adj2" fmla="val -43671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各セルに数字を入力してください。（元号、年、月、日は自動的に表示されます）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 b="1" u="sng">
              <a:solidFill>
                <a:schemeClr val="tx1"/>
              </a:solidFill>
            </a:rPr>
            <a:t>「福岡市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歳児受け入れ促進事業予定調書（事前相談）」と同じ日</a:t>
          </a:r>
          <a:r>
            <a:rPr kumimoji="1" lang="ja-JP" altLang="en-US" sz="1400">
              <a:solidFill>
                <a:schemeClr val="tx1"/>
              </a:solidFill>
            </a:rPr>
            <a:t>を記載してください。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297656</xdr:colOff>
      <xdr:row>2</xdr:row>
      <xdr:rowOff>240507</xdr:rowOff>
    </xdr:from>
    <xdr:to>
      <xdr:col>9</xdr:col>
      <xdr:colOff>1071561</xdr:colOff>
      <xdr:row>3</xdr:row>
      <xdr:rowOff>411992</xdr:rowOff>
    </xdr:to>
    <xdr:sp macro="" textlink="">
      <xdr:nvSpPr>
        <xdr:cNvPr id="6" name="角丸四角形吹き出し 4">
          <a:extLst>
            <a:ext uri="{FF2B5EF4-FFF2-40B4-BE49-F238E27FC236}">
              <a16:creationId xmlns:a16="http://schemas.microsoft.com/office/drawing/2014/main" id="{8FF1C40B-596B-434C-BDC8-EA1F3BE58894}"/>
            </a:ext>
          </a:extLst>
        </xdr:cNvPr>
        <xdr:cNvSpPr/>
      </xdr:nvSpPr>
      <xdr:spPr>
        <a:xfrm>
          <a:off x="4669631" y="697707"/>
          <a:ext cx="3155155" cy="457235"/>
        </a:xfrm>
        <a:prstGeom prst="wedgeRoundRectCallout">
          <a:avLst>
            <a:gd name="adj1" fmla="val -58330"/>
            <a:gd name="adj2" fmla="val 7090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プルダウンで選択してください。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404811</xdr:colOff>
      <xdr:row>31</xdr:row>
      <xdr:rowOff>116682</xdr:rowOff>
    </xdr:from>
    <xdr:to>
      <xdr:col>11</xdr:col>
      <xdr:colOff>642936</xdr:colOff>
      <xdr:row>38</xdr:row>
      <xdr:rowOff>252414</xdr:rowOff>
    </xdr:to>
    <xdr:sp macro="" textlink="">
      <xdr:nvSpPr>
        <xdr:cNvPr id="7" name="角丸四角形吹き出し 4">
          <a:extLst>
            <a:ext uri="{FF2B5EF4-FFF2-40B4-BE49-F238E27FC236}">
              <a16:creationId xmlns:a16="http://schemas.microsoft.com/office/drawing/2014/main" id="{7E58521A-801B-4258-AB33-C6A99810EE69}"/>
            </a:ext>
          </a:extLst>
        </xdr:cNvPr>
        <xdr:cNvSpPr/>
      </xdr:nvSpPr>
      <xdr:spPr>
        <a:xfrm>
          <a:off x="5967411" y="8955882"/>
          <a:ext cx="3810000" cy="2002632"/>
        </a:xfrm>
        <a:prstGeom prst="wedgeRoundRectCallout">
          <a:avLst>
            <a:gd name="adj1" fmla="val -36519"/>
            <a:gd name="adj2" fmla="val -233545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</a:rPr>
            <a:t>「福岡市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歳児受け入れ促進事業予定調書（事前相談）」に記載した「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歳児クラスの利用定員の調整」の人数、「１歳児の利用定員調整の時期」と合わせて記載</a:t>
          </a:r>
          <a:r>
            <a:rPr kumimoji="1" lang="ja-JP" altLang="en-US" sz="1400">
              <a:solidFill>
                <a:schemeClr val="tx1"/>
              </a:solidFill>
            </a:rPr>
            <a:t>してください。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702467</xdr:colOff>
      <xdr:row>22</xdr:row>
      <xdr:rowOff>45245</xdr:rowOff>
    </xdr:from>
    <xdr:to>
      <xdr:col>12</xdr:col>
      <xdr:colOff>845341</xdr:colOff>
      <xdr:row>29</xdr:row>
      <xdr:rowOff>176214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F225F02B-2AFE-47B9-9325-83CE30C48029}"/>
            </a:ext>
          </a:extLst>
        </xdr:cNvPr>
        <xdr:cNvSpPr/>
      </xdr:nvSpPr>
      <xdr:spPr>
        <a:xfrm>
          <a:off x="7455692" y="6484145"/>
          <a:ext cx="3714749" cy="1997869"/>
        </a:xfrm>
        <a:prstGeom prst="wedgeRoundRectCallout">
          <a:avLst>
            <a:gd name="adj1" fmla="val -42107"/>
            <a:gd name="adj2" fmla="val -106878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</a:rPr>
            <a:t>新たに</a:t>
          </a:r>
          <a:r>
            <a:rPr kumimoji="1" lang="en-US" altLang="ja-JP" sz="1400" b="1" u="sng">
              <a:solidFill>
                <a:schemeClr val="tx1"/>
              </a:solidFill>
            </a:rPr>
            <a:t>1</a:t>
          </a:r>
          <a:r>
            <a:rPr kumimoji="1" lang="ja-JP" altLang="en-US" sz="1400" b="1" u="sng">
              <a:solidFill>
                <a:schemeClr val="tx1"/>
              </a:solidFill>
            </a:rPr>
            <a:t>歳児を受け入れるために追加した枠を活用し、実際に入所した児童の在籍数</a:t>
          </a:r>
          <a:r>
            <a:rPr kumimoji="1" lang="ja-JP" altLang="en-US" sz="1400" b="0" u="none">
              <a:solidFill>
                <a:schemeClr val="tx1"/>
              </a:solidFill>
            </a:rPr>
            <a:t>を記載してください。枠を追加した時期とずれるケースもあります</a:t>
          </a:r>
          <a:endParaRPr kumimoji="1" lang="en-US" altLang="ja-JP" sz="14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773907</xdr:colOff>
      <xdr:row>36</xdr:row>
      <xdr:rowOff>80962</xdr:rowOff>
    </xdr:from>
    <xdr:to>
      <xdr:col>7</xdr:col>
      <xdr:colOff>321469</xdr:colOff>
      <xdr:row>42</xdr:row>
      <xdr:rowOff>188119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97B1BD32-9223-4972-A7C5-29F266391787}"/>
            </a:ext>
          </a:extLst>
        </xdr:cNvPr>
        <xdr:cNvSpPr/>
      </xdr:nvSpPr>
      <xdr:spPr>
        <a:xfrm>
          <a:off x="1574007" y="10253662"/>
          <a:ext cx="3119437" cy="1707357"/>
        </a:xfrm>
        <a:prstGeom prst="wedgeRoundRectCallout">
          <a:avLst>
            <a:gd name="adj1" fmla="val 37412"/>
            <a:gd name="adj2" fmla="val -337950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本事業により</a:t>
          </a:r>
          <a:r>
            <a:rPr kumimoji="1" lang="ja-JP" altLang="en-US" sz="1400" b="1" u="sng">
              <a:solidFill>
                <a:schemeClr val="tx1"/>
              </a:solidFill>
            </a:rPr>
            <a:t>新たに追加した枠を考慮しない、従来の利用定員の空き数</a:t>
          </a:r>
          <a:r>
            <a:rPr kumimoji="1" lang="ja-JP" altLang="en-US" sz="1400">
              <a:solidFill>
                <a:schemeClr val="tx1"/>
              </a:solidFill>
            </a:rPr>
            <a:t>を入力してください。ほとんどの場合、</a:t>
          </a:r>
          <a:r>
            <a:rPr kumimoji="1" lang="en-US" altLang="ja-JP" sz="1400">
              <a:solidFill>
                <a:schemeClr val="tx1"/>
              </a:solidFill>
            </a:rPr>
            <a:t>0</a:t>
          </a:r>
          <a:r>
            <a:rPr kumimoji="1" lang="ja-JP" altLang="en-US" sz="1400">
              <a:solidFill>
                <a:schemeClr val="tx1"/>
              </a:solidFill>
            </a:rPr>
            <a:t>になると思われます。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47625</xdr:colOff>
      <xdr:row>25</xdr:row>
      <xdr:rowOff>252416</xdr:rowOff>
    </xdr:from>
    <xdr:to>
      <xdr:col>6</xdr:col>
      <xdr:colOff>785812</xdr:colOff>
      <xdr:row>34</xdr:row>
      <xdr:rowOff>45244</xdr:rowOff>
    </xdr:to>
    <xdr:sp macro="" textlink="">
      <xdr:nvSpPr>
        <xdr:cNvPr id="10" name="角丸四角形吹き出し 4">
          <a:extLst>
            <a:ext uri="{FF2B5EF4-FFF2-40B4-BE49-F238E27FC236}">
              <a16:creationId xmlns:a16="http://schemas.microsoft.com/office/drawing/2014/main" id="{3C541098-49DD-4518-B876-1EAE067A0353}"/>
            </a:ext>
          </a:extLst>
        </xdr:cNvPr>
        <xdr:cNvSpPr/>
      </xdr:nvSpPr>
      <xdr:spPr>
        <a:xfrm>
          <a:off x="847725" y="7491416"/>
          <a:ext cx="3119437" cy="2193128"/>
        </a:xfrm>
        <a:prstGeom prst="wedgeRoundRectCallout">
          <a:avLst>
            <a:gd name="adj1" fmla="val 20999"/>
            <a:gd name="adj2" fmla="val -144827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36000" bIns="36000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本事業により</a:t>
          </a:r>
          <a:r>
            <a:rPr kumimoji="1" lang="ja-JP" altLang="en-US" sz="1400" b="1" i="0" u="sng">
              <a:solidFill>
                <a:schemeClr val="tx1"/>
              </a:solidFill>
            </a:rPr>
            <a:t>新たに受け入れた</a:t>
          </a:r>
          <a:r>
            <a:rPr kumimoji="1" lang="en-US" altLang="ja-JP" sz="1400" b="1" i="0" u="sng">
              <a:solidFill>
                <a:schemeClr val="tx1"/>
              </a:solidFill>
            </a:rPr>
            <a:t>1</a:t>
          </a:r>
          <a:r>
            <a:rPr kumimoji="1" lang="ja-JP" altLang="en-US" sz="1400" b="1" i="0" u="sng">
              <a:solidFill>
                <a:schemeClr val="tx1"/>
              </a:solidFill>
            </a:rPr>
            <a:t>歳児を除いた在籍数</a:t>
          </a:r>
          <a:r>
            <a:rPr kumimoji="1" lang="ja-JP" altLang="en-US" sz="1400">
              <a:solidFill>
                <a:schemeClr val="tx1"/>
              </a:solidFill>
            </a:rPr>
            <a:t>を入力してください。通常、在籍児童数＋空き数＝定員数となりますが、利用定員以上受け入れている園はならなくても問題ありません。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C718-49E6-4C31-84B8-259DA75B4467}">
  <sheetPr>
    <pageSetUpPr fitToPage="1"/>
  </sheetPr>
  <dimension ref="A1:O52"/>
  <sheetViews>
    <sheetView view="pageBreakPreview" zoomScale="94" zoomScaleNormal="94" zoomScaleSheetLayoutView="94" workbookViewId="0">
      <selection activeCell="C5" sqref="C5"/>
    </sheetView>
  </sheetViews>
  <sheetFormatPr defaultColWidth="9" defaultRowHeight="16.5" x14ac:dyDescent="0.4"/>
  <cols>
    <col min="1" max="1" width="7.375" style="1" customWidth="1"/>
    <col min="2" max="2" width="9" style="1"/>
    <col min="3" max="3" width="8" style="1" customWidth="1"/>
    <col min="4" max="4" width="7.875" style="1" customWidth="1"/>
    <col min="5" max="5" width="10.625" style="1" customWidth="1"/>
    <col min="6" max="6" width="10.5" style="1" customWidth="1"/>
    <col min="7" max="7" width="18.125" style="1" customWidth="1"/>
    <col min="8" max="9" width="9" style="1"/>
    <col min="10" max="15" width="5.125" style="1" customWidth="1"/>
    <col min="16" max="16384" width="9" style="1"/>
  </cols>
  <sheetData>
    <row r="1" spans="1:15" x14ac:dyDescent="0.4">
      <c r="A1" s="1" t="s">
        <v>63</v>
      </c>
    </row>
    <row r="3" spans="1:15" x14ac:dyDescent="0.4">
      <c r="I3" s="2" t="s">
        <v>13</v>
      </c>
      <c r="J3" s="11"/>
      <c r="K3" s="1" t="s">
        <v>14</v>
      </c>
      <c r="L3" s="11"/>
      <c r="M3" s="1" t="s">
        <v>15</v>
      </c>
      <c r="N3" s="11"/>
      <c r="O3" s="1" t="s">
        <v>16</v>
      </c>
    </row>
    <row r="5" spans="1:15" ht="21" x14ac:dyDescent="0.2">
      <c r="A5" s="3"/>
      <c r="B5" s="8" t="s">
        <v>13</v>
      </c>
      <c r="C5" s="9"/>
      <c r="D5" s="10" t="s">
        <v>17</v>
      </c>
      <c r="E5" s="10" t="s">
        <v>64</v>
      </c>
      <c r="F5" s="10"/>
      <c r="G5" s="10"/>
      <c r="H5" s="10"/>
      <c r="I5" s="10"/>
      <c r="J5" s="10"/>
      <c r="K5" s="10"/>
      <c r="L5" s="10"/>
      <c r="M5" s="7"/>
      <c r="N5" s="7"/>
      <c r="O5" s="7"/>
    </row>
    <row r="7" spans="1:15" x14ac:dyDescent="0.4">
      <c r="A7" s="1" t="s">
        <v>26</v>
      </c>
    </row>
    <row r="9" spans="1:15" x14ac:dyDescent="0.4">
      <c r="F9" s="1" t="s">
        <v>18</v>
      </c>
      <c r="G9" s="94" t="str">
        <f>IF(別表1!K4="","",別表1!K4)</f>
        <v/>
      </c>
      <c r="H9" s="94"/>
      <c r="I9" s="94"/>
      <c r="J9" s="94"/>
      <c r="K9" s="94"/>
      <c r="L9" s="94"/>
      <c r="M9" s="94"/>
      <c r="N9" s="94"/>
      <c r="O9" s="94"/>
    </row>
    <row r="10" spans="1:15" x14ac:dyDescent="0.4">
      <c r="F10" s="1" t="s">
        <v>19</v>
      </c>
      <c r="G10" s="4" t="s">
        <v>20</v>
      </c>
      <c r="H10" s="100"/>
      <c r="I10" s="100"/>
      <c r="J10" s="100"/>
      <c r="K10" s="100"/>
      <c r="L10" s="100"/>
      <c r="M10" s="100"/>
      <c r="N10" s="100"/>
      <c r="O10" s="100"/>
    </row>
    <row r="11" spans="1:15" x14ac:dyDescent="0.4">
      <c r="G11" s="4" t="s">
        <v>21</v>
      </c>
      <c r="H11" s="100"/>
      <c r="I11" s="100"/>
      <c r="J11" s="100"/>
      <c r="K11" s="100"/>
      <c r="L11" s="100"/>
      <c r="M11" s="100"/>
      <c r="N11" s="100"/>
      <c r="O11" s="100"/>
    </row>
    <row r="12" spans="1:15" x14ac:dyDescent="0.4">
      <c r="G12" s="4" t="s">
        <v>22</v>
      </c>
      <c r="H12" s="100"/>
      <c r="I12" s="100"/>
      <c r="J12" s="100"/>
      <c r="K12" s="100"/>
      <c r="L12" s="100"/>
      <c r="M12" s="100"/>
      <c r="N12" s="100"/>
      <c r="O12" s="100"/>
    </row>
    <row r="14" spans="1:15" ht="40.9" customHeight="1" x14ac:dyDescent="0.4">
      <c r="B14" s="101" t="s">
        <v>65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</row>
    <row r="16" spans="1:15" x14ac:dyDescent="0.4">
      <c r="G16" s="12" t="s">
        <v>44</v>
      </c>
    </row>
    <row r="18" spans="2:15" x14ac:dyDescent="0.4">
      <c r="B18" s="1" t="s">
        <v>66</v>
      </c>
    </row>
    <row r="19" spans="2:15" ht="19.5" x14ac:dyDescent="0.4">
      <c r="B19" s="91" t="s">
        <v>68</v>
      </c>
      <c r="C19" s="1" t="s">
        <v>72</v>
      </c>
    </row>
    <row r="20" spans="2:15" ht="19.5" x14ac:dyDescent="0.4">
      <c r="B20" s="91" t="s">
        <v>68</v>
      </c>
      <c r="C20" s="1" t="s">
        <v>70</v>
      </c>
    </row>
    <row r="21" spans="2:15" ht="19.5" x14ac:dyDescent="0.4">
      <c r="B21" s="91" t="s">
        <v>68</v>
      </c>
      <c r="C21" s="1" t="s">
        <v>69</v>
      </c>
    </row>
    <row r="22" spans="2:15" ht="19.5" x14ac:dyDescent="0.4">
      <c r="B22" s="91" t="s">
        <v>68</v>
      </c>
      <c r="C22" s="1" t="s">
        <v>71</v>
      </c>
    </row>
    <row r="23" spans="2:15" ht="19.5" x14ac:dyDescent="0.4">
      <c r="B23" s="91" t="s">
        <v>68</v>
      </c>
      <c r="C23" s="1" t="s">
        <v>77</v>
      </c>
    </row>
    <row r="27" spans="2:15" ht="21" x14ac:dyDescent="0.4">
      <c r="B27" s="92" t="s">
        <v>73</v>
      </c>
      <c r="C27" s="92"/>
      <c r="D27" s="92"/>
      <c r="E27" s="5"/>
      <c r="F27" s="137">
        <f>別表1!M59</f>
        <v>0</v>
      </c>
      <c r="G27" s="138"/>
      <c r="H27" s="1" t="s">
        <v>43</v>
      </c>
    </row>
    <row r="29" spans="2:15" ht="17.45" customHeight="1" x14ac:dyDescent="0.4">
      <c r="B29" s="123" t="s">
        <v>74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1" spans="2:15" x14ac:dyDescent="0.4">
      <c r="B31" s="1" t="s">
        <v>76</v>
      </c>
    </row>
    <row r="33" spans="2:14" x14ac:dyDescent="0.4">
      <c r="B33" s="123" t="s">
        <v>75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</row>
    <row r="35" spans="2:14" x14ac:dyDescent="0.4">
      <c r="C35" s="124" t="s">
        <v>46</v>
      </c>
      <c r="D35" s="124"/>
      <c r="E35" s="124"/>
      <c r="F35" s="124"/>
      <c r="G35" s="124" t="s">
        <v>47</v>
      </c>
      <c r="H35" s="124"/>
      <c r="I35" s="124"/>
    </row>
    <row r="36" spans="2:14" x14ac:dyDescent="0.4">
      <c r="C36" s="111" t="s">
        <v>48</v>
      </c>
      <c r="D36" s="125" t="s">
        <v>49</v>
      </c>
      <c r="E36" s="126"/>
      <c r="F36" s="127"/>
      <c r="G36" s="128">
        <v>0</v>
      </c>
      <c r="H36" s="129"/>
      <c r="I36" s="130"/>
    </row>
    <row r="37" spans="2:14" ht="17.25" thickBot="1" x14ac:dyDescent="0.45">
      <c r="C37" s="112"/>
      <c r="D37" s="131"/>
      <c r="E37" s="132"/>
      <c r="F37" s="133"/>
      <c r="G37" s="120">
        <f>G38-G36</f>
        <v>0</v>
      </c>
      <c r="H37" s="121"/>
      <c r="I37" s="122"/>
    </row>
    <row r="38" spans="2:14" ht="17.25" thickTop="1" x14ac:dyDescent="0.4">
      <c r="C38" s="113"/>
      <c r="D38" s="98" t="s">
        <v>50</v>
      </c>
      <c r="E38" s="98"/>
      <c r="F38" s="98"/>
      <c r="G38" s="99">
        <f>G42</f>
        <v>0</v>
      </c>
      <c r="H38" s="99"/>
      <c r="I38" s="99"/>
    </row>
    <row r="39" spans="2:14" ht="18" customHeight="1" x14ac:dyDescent="0.4">
      <c r="C39" s="111" t="s">
        <v>51</v>
      </c>
      <c r="D39" s="114" t="s">
        <v>52</v>
      </c>
      <c r="E39" s="115"/>
      <c r="F39" s="116"/>
      <c r="G39" s="120">
        <v>0</v>
      </c>
      <c r="H39" s="121"/>
      <c r="I39" s="122"/>
    </row>
    <row r="40" spans="2:14" ht="18" customHeight="1" x14ac:dyDescent="0.4">
      <c r="C40" s="112"/>
      <c r="D40" s="114" t="s">
        <v>53</v>
      </c>
      <c r="E40" s="115"/>
      <c r="F40" s="116"/>
      <c r="G40" s="117">
        <v>0</v>
      </c>
      <c r="H40" s="118"/>
      <c r="I40" s="119"/>
    </row>
    <row r="41" spans="2:14" ht="16.899999999999999" customHeight="1" thickBot="1" x14ac:dyDescent="0.45">
      <c r="C41" s="112"/>
      <c r="D41" s="134" t="s">
        <v>54</v>
      </c>
      <c r="E41" s="135"/>
      <c r="F41" s="136"/>
      <c r="G41" s="95">
        <v>0</v>
      </c>
      <c r="H41" s="96"/>
      <c r="I41" s="97"/>
    </row>
    <row r="42" spans="2:14" ht="17.25" thickTop="1" x14ac:dyDescent="0.4">
      <c r="C42" s="113"/>
      <c r="D42" s="98" t="s">
        <v>50</v>
      </c>
      <c r="E42" s="98"/>
      <c r="F42" s="98"/>
      <c r="G42" s="99">
        <f>SUM(G39:I41)</f>
        <v>0</v>
      </c>
      <c r="H42" s="99"/>
      <c r="I42" s="99"/>
    </row>
    <row r="44" spans="2:14" x14ac:dyDescent="0.4">
      <c r="B44" s="1" t="s">
        <v>78</v>
      </c>
    </row>
    <row r="45" spans="2:14" x14ac:dyDescent="0.4"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4"/>
    </row>
    <row r="46" spans="2:14" x14ac:dyDescent="0.4">
      <c r="B46" s="105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7"/>
    </row>
    <row r="47" spans="2:14" x14ac:dyDescent="0.4"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7"/>
    </row>
    <row r="48" spans="2:14" x14ac:dyDescent="0.4"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10"/>
    </row>
    <row r="50" spans="7:15" x14ac:dyDescent="0.4">
      <c r="G50" s="1" t="s">
        <v>23</v>
      </c>
      <c r="H50" s="6" t="s">
        <v>24</v>
      </c>
      <c r="I50" s="93"/>
      <c r="J50" s="93"/>
      <c r="K50" s="93"/>
      <c r="L50" s="93"/>
      <c r="M50" s="93"/>
      <c r="N50" s="93"/>
      <c r="O50" s="93"/>
    </row>
    <row r="51" spans="7:15" x14ac:dyDescent="0.4">
      <c r="H51" s="6" t="s">
        <v>25</v>
      </c>
      <c r="I51" s="93"/>
      <c r="J51" s="93"/>
      <c r="K51" s="93"/>
      <c r="L51" s="93"/>
      <c r="M51" s="93"/>
      <c r="N51" s="93"/>
      <c r="O51" s="93"/>
    </row>
    <row r="52" spans="7:15" x14ac:dyDescent="0.4">
      <c r="H52" s="1" t="s">
        <v>42</v>
      </c>
      <c r="I52" s="93"/>
      <c r="J52" s="93"/>
      <c r="K52" s="93"/>
      <c r="L52" s="93"/>
      <c r="M52" s="93"/>
      <c r="N52" s="93"/>
      <c r="O52" s="93"/>
    </row>
  </sheetData>
  <mergeCells count="30">
    <mergeCell ref="I52:O52"/>
    <mergeCell ref="H12:O12"/>
    <mergeCell ref="B29:M29"/>
    <mergeCell ref="B33:M33"/>
    <mergeCell ref="C35:F35"/>
    <mergeCell ref="G35:I35"/>
    <mergeCell ref="C36:C38"/>
    <mergeCell ref="D36:F36"/>
    <mergeCell ref="G36:I36"/>
    <mergeCell ref="D37:F37"/>
    <mergeCell ref="G37:I37"/>
    <mergeCell ref="D38:F38"/>
    <mergeCell ref="G38:I38"/>
    <mergeCell ref="D41:F41"/>
    <mergeCell ref="F27:G27"/>
    <mergeCell ref="I50:O50"/>
    <mergeCell ref="I51:O51"/>
    <mergeCell ref="G9:O9"/>
    <mergeCell ref="G41:I41"/>
    <mergeCell ref="D42:F42"/>
    <mergeCell ref="G42:I42"/>
    <mergeCell ref="H10:O10"/>
    <mergeCell ref="H11:O11"/>
    <mergeCell ref="B14:M14"/>
    <mergeCell ref="B45:N48"/>
    <mergeCell ref="C39:C42"/>
    <mergeCell ref="D39:F39"/>
    <mergeCell ref="D40:F40"/>
    <mergeCell ref="G40:I40"/>
    <mergeCell ref="G39:I39"/>
  </mergeCells>
  <phoneticPr fontId="2"/>
  <conditionalFormatting sqref="C35">
    <cfRule type="expression" dxfId="25" priority="1">
      <formula>#REF!="〇"</formula>
    </cfRule>
  </conditionalFormatting>
  <conditionalFormatting sqref="G9:O9">
    <cfRule type="expression" dxfId="24" priority="9">
      <formula>$G$9&lt;&gt;""</formula>
    </cfRule>
  </conditionalFormatting>
  <conditionalFormatting sqref="H12">
    <cfRule type="expression" dxfId="23" priority="6">
      <formula>$H$12&lt;&gt;""</formula>
    </cfRule>
  </conditionalFormatting>
  <conditionalFormatting sqref="H10:O10">
    <cfRule type="expression" dxfId="22" priority="8">
      <formula>$H$10&lt;&gt;""</formula>
    </cfRule>
  </conditionalFormatting>
  <conditionalFormatting sqref="H11:O11">
    <cfRule type="expression" dxfId="21" priority="7">
      <formula>$H$11&lt;&gt;""</formula>
    </cfRule>
  </conditionalFormatting>
  <conditionalFormatting sqref="I50:O50">
    <cfRule type="expression" dxfId="20" priority="4">
      <formula>$I$50&lt;&gt;""</formula>
    </cfRule>
  </conditionalFormatting>
  <conditionalFormatting sqref="I51:O52">
    <cfRule type="expression" dxfId="19" priority="2">
      <formula>$I$51&lt;&gt;""</formula>
    </cfRule>
  </conditionalFormatting>
  <conditionalFormatting sqref="J3">
    <cfRule type="expression" dxfId="18" priority="12">
      <formula>$J$3&lt;&gt;""</formula>
    </cfRule>
  </conditionalFormatting>
  <conditionalFormatting sqref="L3">
    <cfRule type="expression" dxfId="17" priority="11">
      <formula>$L$3&lt;&gt;""</formula>
    </cfRule>
  </conditionalFormatting>
  <conditionalFormatting sqref="N3">
    <cfRule type="expression" dxfId="16" priority="10">
      <formula>$N$3&lt;&gt;""</formula>
    </cfRule>
  </conditionalFormatting>
  <dataValidations count="1">
    <dataValidation type="list" allowBlank="1" showInputMessage="1" showErrorMessage="1" sqref="B19:B23" xr:uid="{301CD157-F4B8-43DB-9D5D-92582C0BD394}">
      <formula1>"□,☑"</formula1>
    </dataValidation>
  </dataValidations>
  <pageMargins left="0.7" right="0.7" top="0.75" bottom="0.75" header="0.3" footer="0.3"/>
  <pageSetup paperSize="9" scale="6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B5EE-DAD0-4675-8BB9-12EA5952AF19}">
  <sheetPr>
    <pageSetUpPr fitToPage="1"/>
  </sheetPr>
  <dimension ref="B2:AF65"/>
  <sheetViews>
    <sheetView view="pageBreakPreview" zoomScale="80" zoomScaleNormal="100" zoomScaleSheetLayoutView="80" workbookViewId="0">
      <selection activeCell="I5" sqref="I5"/>
    </sheetView>
  </sheetViews>
  <sheetFormatPr defaultColWidth="9" defaultRowHeight="14.25" x14ac:dyDescent="0.4"/>
  <cols>
    <col min="1" max="2" width="1.25" style="14" customWidth="1"/>
    <col min="3" max="4" width="4" style="14" customWidth="1"/>
    <col min="5" max="14" width="15.625" style="14" customWidth="1"/>
    <col min="15" max="15" width="9.625" style="14" customWidth="1"/>
    <col min="16" max="16" width="3.875" style="14" customWidth="1"/>
    <col min="17" max="17" width="24.875" style="15" customWidth="1"/>
    <col min="18" max="19" width="9.125" style="15" customWidth="1"/>
    <col min="20" max="21" width="9.625" style="14" customWidth="1"/>
    <col min="22" max="22" width="15.5" style="14" customWidth="1"/>
    <col min="23" max="23" width="11.625" style="14" customWidth="1"/>
    <col min="24" max="24" width="18.375" style="14" customWidth="1"/>
    <col min="25" max="25" width="14.125" style="14" customWidth="1"/>
    <col min="26" max="26" width="3.25" style="14" customWidth="1"/>
    <col min="27" max="27" width="13.625" style="14" customWidth="1"/>
    <col min="28" max="28" width="38.125" style="14" customWidth="1"/>
    <col min="29" max="29" width="19.625" style="14" customWidth="1"/>
    <col min="30" max="30" width="11" style="16" customWidth="1"/>
    <col min="31" max="31" width="12.125" style="14" customWidth="1"/>
    <col min="32" max="16384" width="9" style="14"/>
  </cols>
  <sheetData>
    <row r="2" spans="3:30" ht="22.5" customHeight="1" x14ac:dyDescent="0.4">
      <c r="C2" s="13" t="s">
        <v>67</v>
      </c>
      <c r="D2" s="13"/>
      <c r="E2" s="13"/>
      <c r="F2" s="13"/>
    </row>
    <row r="3" spans="3:30" ht="22.5" customHeight="1" x14ac:dyDescent="0.4">
      <c r="AB3" s="14" t="s">
        <v>0</v>
      </c>
    </row>
    <row r="4" spans="3:30" s="19" customFormat="1" ht="48" customHeight="1" x14ac:dyDescent="0.15">
      <c r="C4" s="17"/>
      <c r="D4" s="17"/>
      <c r="E4" s="18" t="s">
        <v>1</v>
      </c>
      <c r="F4" s="157" t="s">
        <v>27</v>
      </c>
      <c r="G4" s="157"/>
      <c r="I4" s="18"/>
      <c r="J4" s="18" t="s">
        <v>2</v>
      </c>
      <c r="K4" s="158"/>
      <c r="L4" s="158"/>
      <c r="M4" s="158"/>
      <c r="N4" s="158"/>
      <c r="O4" s="20"/>
      <c r="P4" s="20"/>
      <c r="Q4" s="14" t="s">
        <v>36</v>
      </c>
      <c r="R4" s="14"/>
      <c r="S4" s="21"/>
      <c r="AB4" s="22"/>
      <c r="AC4" s="23" t="s">
        <v>3</v>
      </c>
      <c r="AD4" s="24"/>
    </row>
    <row r="5" spans="3:30" ht="20.25" customHeight="1" x14ac:dyDescent="0.15">
      <c r="Q5" s="22"/>
      <c r="R5" s="23"/>
      <c r="AB5" s="25" t="s">
        <v>27</v>
      </c>
      <c r="AC5" s="26">
        <v>84000</v>
      </c>
    </row>
    <row r="6" spans="3:30" ht="20.25" customHeight="1" x14ac:dyDescent="0.4">
      <c r="C6" s="27">
        <v>1</v>
      </c>
      <c r="E6" s="27" t="s">
        <v>28</v>
      </c>
      <c r="Q6" s="25" t="s">
        <v>27</v>
      </c>
      <c r="R6" s="26">
        <v>84000</v>
      </c>
      <c r="AB6" s="28" t="s">
        <v>30</v>
      </c>
      <c r="AC6" s="26">
        <v>84000</v>
      </c>
    </row>
    <row r="7" spans="3:30" ht="20.25" customHeight="1" x14ac:dyDescent="0.4">
      <c r="D7" s="29"/>
      <c r="E7" s="30" t="s">
        <v>29</v>
      </c>
      <c r="Q7" s="28" t="s">
        <v>30</v>
      </c>
      <c r="R7" s="26">
        <v>84000</v>
      </c>
      <c r="AB7" s="28" t="s">
        <v>31</v>
      </c>
      <c r="AC7" s="26">
        <v>84000</v>
      </c>
    </row>
    <row r="8" spans="3:30" ht="20.25" customHeight="1" x14ac:dyDescent="0.4">
      <c r="E8" s="31"/>
      <c r="Q8" s="28" t="s">
        <v>31</v>
      </c>
      <c r="R8" s="26">
        <v>84000</v>
      </c>
      <c r="AB8" s="25" t="s">
        <v>32</v>
      </c>
      <c r="AC8" s="26">
        <v>84000</v>
      </c>
    </row>
    <row r="9" spans="3:30" ht="20.25" customHeight="1" x14ac:dyDescent="0.4">
      <c r="C9" s="27">
        <v>2</v>
      </c>
      <c r="E9" s="32" t="s">
        <v>55</v>
      </c>
      <c r="Q9" s="25" t="s">
        <v>32</v>
      </c>
      <c r="R9" s="26">
        <v>84000</v>
      </c>
      <c r="AB9" s="33"/>
      <c r="AC9" s="34"/>
    </row>
    <row r="10" spans="3:30" ht="20.25" customHeight="1" x14ac:dyDescent="0.4">
      <c r="E10" s="35">
        <v>8</v>
      </c>
      <c r="F10" s="36">
        <v>4</v>
      </c>
      <c r="G10" s="37">
        <v>1</v>
      </c>
      <c r="Q10" s="28"/>
      <c r="R10" s="26"/>
      <c r="AB10" s="33"/>
      <c r="AC10" s="34"/>
    </row>
    <row r="11" spans="3:30" ht="20.25" customHeight="1" x14ac:dyDescent="0.4">
      <c r="E11" s="30"/>
      <c r="H11" s="38"/>
      <c r="Q11" s="28"/>
      <c r="R11" s="26"/>
      <c r="AB11" s="33"/>
      <c r="AC11" s="34"/>
    </row>
    <row r="12" spans="3:30" ht="16.5" customHeight="1" x14ac:dyDescent="0.4"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5"/>
      <c r="R12" s="26"/>
      <c r="S12" s="41"/>
      <c r="T12" s="40"/>
      <c r="U12" s="40"/>
      <c r="V12" s="40"/>
      <c r="W12" s="40"/>
      <c r="X12" s="40"/>
      <c r="Y12" s="40"/>
      <c r="Z12" s="40"/>
    </row>
    <row r="13" spans="3:30" ht="22.5" customHeight="1" x14ac:dyDescent="0.4">
      <c r="C13" s="27">
        <v>3</v>
      </c>
      <c r="D13" s="27"/>
      <c r="E13" s="27" t="s">
        <v>45</v>
      </c>
      <c r="F13" s="27"/>
      <c r="G13" s="27"/>
    </row>
    <row r="14" spans="3:30" ht="22.5" customHeight="1" x14ac:dyDescent="0.4">
      <c r="E14" s="148" t="s">
        <v>4</v>
      </c>
      <c r="F14" s="149"/>
      <c r="G14" s="149"/>
      <c r="H14" s="149"/>
      <c r="I14" s="149"/>
      <c r="J14" s="149"/>
      <c r="K14" s="149"/>
      <c r="L14" s="149"/>
      <c r="M14" s="150"/>
      <c r="N14" s="42"/>
      <c r="O14" s="42"/>
      <c r="P14" s="42"/>
      <c r="Q14" s="43"/>
      <c r="R14" s="43"/>
      <c r="S14" s="43"/>
      <c r="T14" s="42"/>
      <c r="U14" s="42"/>
      <c r="V14" s="42"/>
      <c r="W14" s="42"/>
      <c r="X14" s="42"/>
    </row>
    <row r="15" spans="3:30" ht="15" customHeight="1" x14ac:dyDescent="0.4">
      <c r="E15" s="159" t="s">
        <v>5</v>
      </c>
      <c r="F15" s="142" t="s">
        <v>56</v>
      </c>
      <c r="G15" s="144"/>
      <c r="H15" s="142" t="s">
        <v>58</v>
      </c>
      <c r="I15" s="143"/>
      <c r="J15" s="144"/>
      <c r="K15" s="139" t="s">
        <v>37</v>
      </c>
      <c r="L15" s="139" t="s">
        <v>38</v>
      </c>
      <c r="M15" s="139" t="s">
        <v>39</v>
      </c>
      <c r="N15" s="44"/>
      <c r="O15" s="44"/>
      <c r="P15" s="44"/>
      <c r="Q15" s="45"/>
      <c r="R15" s="46"/>
      <c r="S15" s="46"/>
      <c r="T15" s="47"/>
      <c r="U15" s="48"/>
      <c r="V15" s="49"/>
      <c r="W15" s="48"/>
      <c r="X15" s="48"/>
    </row>
    <row r="16" spans="3:30" ht="26.25" customHeight="1" x14ac:dyDescent="0.4">
      <c r="E16" s="160"/>
      <c r="F16" s="145"/>
      <c r="G16" s="147"/>
      <c r="H16" s="145"/>
      <c r="I16" s="146"/>
      <c r="J16" s="147"/>
      <c r="K16" s="140"/>
      <c r="L16" s="140"/>
      <c r="M16" s="140"/>
      <c r="N16" s="44"/>
      <c r="O16" s="44"/>
      <c r="P16" s="44"/>
      <c r="Q16" s="45"/>
      <c r="R16" s="46"/>
      <c r="S16" s="46"/>
      <c r="T16" s="47"/>
      <c r="U16" s="50"/>
      <c r="V16" s="48"/>
      <c r="W16" s="48"/>
      <c r="X16" s="48"/>
      <c r="AD16" s="14"/>
    </row>
    <row r="17" spans="5:31" ht="57" customHeight="1" x14ac:dyDescent="0.4">
      <c r="E17" s="161"/>
      <c r="F17" s="51" t="s">
        <v>33</v>
      </c>
      <c r="G17" s="51" t="s">
        <v>57</v>
      </c>
      <c r="H17" s="51" t="s">
        <v>40</v>
      </c>
      <c r="I17" s="51" t="s">
        <v>62</v>
      </c>
      <c r="J17" s="52" t="s">
        <v>41</v>
      </c>
      <c r="K17" s="141"/>
      <c r="L17" s="141"/>
      <c r="M17" s="141"/>
      <c r="N17" s="53"/>
      <c r="O17" s="53"/>
      <c r="P17" s="14" t="s">
        <v>6</v>
      </c>
      <c r="Q17" s="54" t="s">
        <v>35</v>
      </c>
      <c r="R17" s="45"/>
      <c r="S17" s="45"/>
      <c r="T17" s="53"/>
      <c r="U17" s="50"/>
      <c r="V17" s="48"/>
      <c r="W17" s="48"/>
      <c r="X17" s="48"/>
      <c r="AE17" s="55"/>
    </row>
    <row r="18" spans="5:31" ht="21" customHeight="1" x14ac:dyDescent="0.4">
      <c r="E18" s="56">
        <v>46113</v>
      </c>
      <c r="F18" s="90"/>
      <c r="G18" s="89"/>
      <c r="H18" s="90"/>
      <c r="I18" s="90"/>
      <c r="J18" s="57">
        <f>G18+H18</f>
        <v>0</v>
      </c>
      <c r="K18" s="58">
        <f t="shared" ref="K18:K53" si="0">I18+F18</f>
        <v>0</v>
      </c>
      <c r="L18" s="59">
        <f>I18</f>
        <v>0</v>
      </c>
      <c r="M18" s="60">
        <v>9</v>
      </c>
      <c r="N18" s="61"/>
      <c r="O18" s="61"/>
      <c r="P18" s="61"/>
      <c r="Q18" s="62" t="str">
        <f t="shared" ref="Q18:Q53" si="1">IF(DAY(E18)=1,"",IF(L18&gt;L17,"●",""))</f>
        <v/>
      </c>
      <c r="R18" s="63"/>
      <c r="S18" s="64" t="str">
        <f t="shared" ref="S18:S53" si="2">IF(DAY(E18)&lt;21,"",IF(M16=M18,L18,L16))</f>
        <v/>
      </c>
      <c r="T18" s="64">
        <f>SUM(R18:S18)</f>
        <v>0</v>
      </c>
      <c r="U18" s="65"/>
      <c r="V18" s="61"/>
      <c r="W18" s="66"/>
      <c r="X18" s="67"/>
      <c r="Y18" s="68"/>
      <c r="Z18" s="14" t="str">
        <f>IF(AND(V18&gt;V19,W19&gt;0),"計算式要修正"," ")</f>
        <v xml:space="preserve"> </v>
      </c>
      <c r="AB18" s="69"/>
      <c r="AD18" s="14"/>
      <c r="AE18" s="16"/>
    </row>
    <row r="19" spans="5:31" ht="21" customHeight="1" x14ac:dyDescent="0.4">
      <c r="E19" s="56">
        <v>46123</v>
      </c>
      <c r="F19" s="90"/>
      <c r="G19" s="89"/>
      <c r="H19" s="90"/>
      <c r="I19" s="90"/>
      <c r="J19" s="57">
        <f t="shared" ref="J19:J53" si="3">G19+H19</f>
        <v>0</v>
      </c>
      <c r="K19" s="58">
        <f t="shared" si="0"/>
        <v>0</v>
      </c>
      <c r="L19" s="59">
        <f>IF(L18&gt;I19,L18,I19)</f>
        <v>0</v>
      </c>
      <c r="M19" s="60">
        <v>8</v>
      </c>
      <c r="N19" s="61"/>
      <c r="O19" s="61"/>
      <c r="P19" s="61"/>
      <c r="Q19" s="62" t="str">
        <f t="shared" si="1"/>
        <v/>
      </c>
      <c r="R19" s="63" t="str">
        <f>IF(Q19="●",(L19-L18)*(M19+M20)/25,"")</f>
        <v/>
      </c>
      <c r="S19" s="64" t="str">
        <f t="shared" si="2"/>
        <v/>
      </c>
      <c r="T19" s="64">
        <f>SUM(R19:S19)</f>
        <v>0</v>
      </c>
      <c r="U19" s="65"/>
      <c r="V19" s="61"/>
      <c r="W19" s="66"/>
      <c r="X19" s="67"/>
      <c r="Y19" s="68"/>
      <c r="AB19" s="69"/>
      <c r="AD19" s="14"/>
      <c r="AE19" s="16"/>
    </row>
    <row r="20" spans="5:31" ht="21" customHeight="1" x14ac:dyDescent="0.4">
      <c r="E20" s="56">
        <v>46133</v>
      </c>
      <c r="F20" s="90"/>
      <c r="G20" s="89"/>
      <c r="H20" s="90"/>
      <c r="I20" s="90"/>
      <c r="J20" s="57">
        <f>G20+H20</f>
        <v>0</v>
      </c>
      <c r="K20" s="58">
        <f t="shared" si="0"/>
        <v>0</v>
      </c>
      <c r="L20" s="59">
        <f t="shared" ref="L20:L53" si="4">IF(L19&gt;I20,L19,I20)</f>
        <v>0</v>
      </c>
      <c r="M20" s="60">
        <v>8</v>
      </c>
      <c r="N20" s="61"/>
      <c r="O20" s="61"/>
      <c r="P20" s="61"/>
      <c r="Q20" s="62" t="str">
        <f t="shared" si="1"/>
        <v/>
      </c>
      <c r="R20" s="63" t="str">
        <f>IF(Q20="●",(L20-L19)*M20/25,"")</f>
        <v/>
      </c>
      <c r="S20" s="64">
        <f t="shared" si="2"/>
        <v>0</v>
      </c>
      <c r="T20" s="64">
        <f t="shared" ref="T20:T53" si="5">SUM(R20:S20)</f>
        <v>0</v>
      </c>
      <c r="U20" s="65"/>
      <c r="V20" s="61"/>
      <c r="W20" s="66"/>
      <c r="X20" s="67"/>
      <c r="Y20" s="68"/>
      <c r="Z20" s="14" t="str">
        <f>IF(AND(V20&gt;V21,W21&gt;0),"計算式要修正"," ")</f>
        <v xml:space="preserve"> </v>
      </c>
      <c r="AB20" s="69"/>
      <c r="AD20" s="14"/>
      <c r="AE20" s="16"/>
    </row>
    <row r="21" spans="5:31" ht="21" customHeight="1" x14ac:dyDescent="0.4">
      <c r="E21" s="56">
        <v>46143</v>
      </c>
      <c r="F21" s="90"/>
      <c r="G21" s="89"/>
      <c r="H21" s="90"/>
      <c r="I21" s="90"/>
      <c r="J21" s="57">
        <f t="shared" si="3"/>
        <v>0</v>
      </c>
      <c r="K21" s="58">
        <f t="shared" si="0"/>
        <v>0</v>
      </c>
      <c r="L21" s="59">
        <f t="shared" si="4"/>
        <v>0</v>
      </c>
      <c r="M21" s="60">
        <v>5</v>
      </c>
      <c r="N21" s="61"/>
      <c r="O21" s="61"/>
      <c r="P21" s="61"/>
      <c r="Q21" s="62" t="str">
        <f t="shared" si="1"/>
        <v/>
      </c>
      <c r="R21" s="63"/>
      <c r="S21" s="64" t="str">
        <f t="shared" si="2"/>
        <v/>
      </c>
      <c r="T21" s="64">
        <f t="shared" si="5"/>
        <v>0</v>
      </c>
      <c r="U21" s="65"/>
      <c r="V21" s="61"/>
      <c r="W21" s="66"/>
      <c r="X21" s="67"/>
      <c r="Y21" s="68"/>
      <c r="AB21" s="69"/>
      <c r="AD21" s="14"/>
      <c r="AE21" s="16"/>
    </row>
    <row r="22" spans="5:31" ht="21" customHeight="1" x14ac:dyDescent="0.4">
      <c r="E22" s="56">
        <v>46153</v>
      </c>
      <c r="F22" s="90"/>
      <c r="G22" s="89"/>
      <c r="H22" s="90"/>
      <c r="I22" s="90"/>
      <c r="J22" s="57">
        <f t="shared" si="3"/>
        <v>0</v>
      </c>
      <c r="K22" s="58">
        <f t="shared" si="0"/>
        <v>0</v>
      </c>
      <c r="L22" s="59">
        <f t="shared" si="4"/>
        <v>0</v>
      </c>
      <c r="M22" s="60">
        <v>9</v>
      </c>
      <c r="N22" s="61"/>
      <c r="O22" s="61"/>
      <c r="P22" s="61"/>
      <c r="Q22" s="62" t="str">
        <f t="shared" si="1"/>
        <v/>
      </c>
      <c r="R22" s="63" t="str">
        <f>IF(Q22="●",(L22-L21)*(M22+M23)/25,"")</f>
        <v/>
      </c>
      <c r="S22" s="64" t="str">
        <f t="shared" si="2"/>
        <v/>
      </c>
      <c r="T22" s="64">
        <f t="shared" si="5"/>
        <v>0</v>
      </c>
      <c r="U22" s="65"/>
      <c r="V22" s="61"/>
      <c r="W22" s="66"/>
      <c r="X22" s="67"/>
      <c r="Y22" s="68"/>
      <c r="Z22" s="14" t="str">
        <f>IF(AND(V22&gt;V23,W23&gt;0),"計算式要修正"," ")</f>
        <v xml:space="preserve"> </v>
      </c>
      <c r="AB22" s="69"/>
      <c r="AD22" s="14"/>
      <c r="AE22" s="16"/>
    </row>
    <row r="23" spans="5:31" ht="21" customHeight="1" x14ac:dyDescent="0.4">
      <c r="E23" s="56">
        <v>46163</v>
      </c>
      <c r="F23" s="90"/>
      <c r="G23" s="89"/>
      <c r="H23" s="90"/>
      <c r="I23" s="90"/>
      <c r="J23" s="57">
        <f t="shared" si="3"/>
        <v>0</v>
      </c>
      <c r="K23" s="58">
        <f t="shared" si="0"/>
        <v>0</v>
      </c>
      <c r="L23" s="59">
        <f t="shared" si="4"/>
        <v>0</v>
      </c>
      <c r="M23" s="60">
        <v>9</v>
      </c>
      <c r="N23" s="61"/>
      <c r="O23" s="61"/>
      <c r="P23" s="61"/>
      <c r="Q23" s="62" t="str">
        <f t="shared" si="1"/>
        <v/>
      </c>
      <c r="R23" s="63" t="str">
        <f>IF(Q23="●",(L23-L22)*M23/25,"")</f>
        <v/>
      </c>
      <c r="S23" s="64">
        <f t="shared" si="2"/>
        <v>0</v>
      </c>
      <c r="T23" s="64">
        <f t="shared" si="5"/>
        <v>0</v>
      </c>
      <c r="U23" s="65"/>
      <c r="V23" s="61"/>
      <c r="W23" s="66"/>
      <c r="X23" s="67"/>
      <c r="Y23" s="68"/>
      <c r="AB23" s="69"/>
      <c r="AD23" s="14"/>
      <c r="AE23" s="16"/>
    </row>
    <row r="24" spans="5:31" ht="21" customHeight="1" x14ac:dyDescent="0.4">
      <c r="E24" s="56">
        <v>46174</v>
      </c>
      <c r="F24" s="90"/>
      <c r="G24" s="89"/>
      <c r="H24" s="90"/>
      <c r="I24" s="90"/>
      <c r="J24" s="57">
        <f t="shared" si="3"/>
        <v>0</v>
      </c>
      <c r="K24" s="58">
        <f t="shared" si="0"/>
        <v>0</v>
      </c>
      <c r="L24" s="59">
        <f t="shared" si="4"/>
        <v>0</v>
      </c>
      <c r="M24" s="60">
        <v>9</v>
      </c>
      <c r="N24" s="61"/>
      <c r="O24" s="61"/>
      <c r="P24" s="61"/>
      <c r="Q24" s="62" t="str">
        <f t="shared" si="1"/>
        <v/>
      </c>
      <c r="R24" s="63"/>
      <c r="S24" s="64" t="str">
        <f t="shared" si="2"/>
        <v/>
      </c>
      <c r="T24" s="64">
        <f t="shared" si="5"/>
        <v>0</v>
      </c>
      <c r="U24" s="65"/>
      <c r="V24" s="61"/>
      <c r="W24" s="66"/>
      <c r="X24" s="67"/>
      <c r="Y24" s="68"/>
      <c r="Z24" s="14" t="str">
        <f>IF(AND(V24&gt;V25,W25&gt;0),"計算式要修正"," ")</f>
        <v xml:space="preserve"> </v>
      </c>
      <c r="AB24" s="69"/>
      <c r="AD24" s="14"/>
      <c r="AE24" s="16"/>
    </row>
    <row r="25" spans="5:31" ht="21" customHeight="1" x14ac:dyDescent="0.4">
      <c r="E25" s="56">
        <v>46184</v>
      </c>
      <c r="F25" s="90"/>
      <c r="G25" s="89"/>
      <c r="H25" s="90"/>
      <c r="I25" s="90"/>
      <c r="J25" s="57">
        <f t="shared" si="3"/>
        <v>0</v>
      </c>
      <c r="K25" s="58">
        <f t="shared" si="0"/>
        <v>0</v>
      </c>
      <c r="L25" s="59">
        <f t="shared" si="4"/>
        <v>0</v>
      </c>
      <c r="M25" s="60">
        <v>8</v>
      </c>
      <c r="N25" s="61"/>
      <c r="O25" s="61"/>
      <c r="P25" s="61"/>
      <c r="Q25" s="62" t="str">
        <f t="shared" si="1"/>
        <v/>
      </c>
      <c r="R25" s="63" t="str">
        <f>IF(Q25="●",(L25-L24)*(M25+M26)/25,"")</f>
        <v/>
      </c>
      <c r="S25" s="64" t="str">
        <f t="shared" si="2"/>
        <v/>
      </c>
      <c r="T25" s="64">
        <f t="shared" si="5"/>
        <v>0</v>
      </c>
      <c r="U25" s="65"/>
      <c r="V25" s="61"/>
      <c r="W25" s="66"/>
      <c r="X25" s="67"/>
      <c r="Y25" s="68"/>
      <c r="AB25" s="69"/>
      <c r="AD25" s="14"/>
      <c r="AE25" s="16"/>
    </row>
    <row r="26" spans="5:31" ht="21" customHeight="1" x14ac:dyDescent="0.4">
      <c r="E26" s="56">
        <v>46194</v>
      </c>
      <c r="F26" s="90"/>
      <c r="G26" s="89"/>
      <c r="H26" s="90"/>
      <c r="I26" s="90"/>
      <c r="J26" s="57">
        <f t="shared" si="3"/>
        <v>0</v>
      </c>
      <c r="K26" s="58">
        <f t="shared" si="0"/>
        <v>0</v>
      </c>
      <c r="L26" s="59">
        <f t="shared" si="4"/>
        <v>0</v>
      </c>
      <c r="M26" s="60">
        <v>9</v>
      </c>
      <c r="N26" s="61"/>
      <c r="O26" s="61"/>
      <c r="P26" s="61"/>
      <c r="Q26" s="62" t="str">
        <f t="shared" si="1"/>
        <v/>
      </c>
      <c r="R26" s="63" t="str">
        <f>IF(Q26="●",(L26-L25)*M26/25,"")</f>
        <v/>
      </c>
      <c r="S26" s="64">
        <f t="shared" si="2"/>
        <v>0</v>
      </c>
      <c r="T26" s="64">
        <f t="shared" si="5"/>
        <v>0</v>
      </c>
      <c r="U26" s="65"/>
      <c r="V26" s="61"/>
      <c r="W26" s="66"/>
      <c r="X26" s="67"/>
      <c r="Y26" s="68"/>
      <c r="Z26" s="14" t="str">
        <f t="shared" ref="Z26" si="6">IF(AND(V26&gt;V27,W27&gt;0),"計算式要修正"," ")</f>
        <v xml:space="preserve"> </v>
      </c>
      <c r="AB26" s="69"/>
      <c r="AD26" s="14"/>
      <c r="AE26" s="16"/>
    </row>
    <row r="27" spans="5:31" ht="21" customHeight="1" x14ac:dyDescent="0.4">
      <c r="E27" s="56">
        <v>46204</v>
      </c>
      <c r="F27" s="90"/>
      <c r="G27" s="89"/>
      <c r="H27" s="90"/>
      <c r="I27" s="90"/>
      <c r="J27" s="57">
        <f t="shared" si="3"/>
        <v>0</v>
      </c>
      <c r="K27" s="58">
        <f t="shared" si="0"/>
        <v>0</v>
      </c>
      <c r="L27" s="59">
        <f t="shared" si="4"/>
        <v>0</v>
      </c>
      <c r="M27" s="60">
        <v>7</v>
      </c>
      <c r="N27" s="61"/>
      <c r="O27" s="61"/>
      <c r="P27" s="61"/>
      <c r="Q27" s="62" t="str">
        <f t="shared" si="1"/>
        <v/>
      </c>
      <c r="R27" s="63"/>
      <c r="S27" s="64" t="str">
        <f t="shared" si="2"/>
        <v/>
      </c>
      <c r="T27" s="64">
        <f t="shared" si="5"/>
        <v>0</v>
      </c>
      <c r="U27" s="65"/>
      <c r="V27" s="61"/>
      <c r="W27" s="66"/>
      <c r="X27" s="67"/>
      <c r="Y27" s="68"/>
      <c r="AB27" s="69"/>
      <c r="AD27" s="14"/>
      <c r="AE27" s="16"/>
    </row>
    <row r="28" spans="5:31" ht="21" customHeight="1" x14ac:dyDescent="0.4">
      <c r="E28" s="56">
        <v>46214</v>
      </c>
      <c r="F28" s="90"/>
      <c r="G28" s="89"/>
      <c r="H28" s="90"/>
      <c r="I28" s="90"/>
      <c r="J28" s="57">
        <f t="shared" si="3"/>
        <v>0</v>
      </c>
      <c r="K28" s="58">
        <f t="shared" si="0"/>
        <v>0</v>
      </c>
      <c r="L28" s="59">
        <f t="shared" si="4"/>
        <v>0</v>
      </c>
      <c r="M28" s="60">
        <v>10</v>
      </c>
      <c r="N28" s="61"/>
      <c r="O28" s="61"/>
      <c r="P28" s="61"/>
      <c r="Q28" s="62" t="str">
        <f t="shared" si="1"/>
        <v/>
      </c>
      <c r="R28" s="63" t="str">
        <f>IF(Q28="●",(L28-L27)*(M28+M29)/25,"")</f>
        <v/>
      </c>
      <c r="S28" s="64" t="str">
        <f t="shared" si="2"/>
        <v/>
      </c>
      <c r="T28" s="64">
        <f t="shared" si="5"/>
        <v>0</v>
      </c>
      <c r="U28" s="65"/>
      <c r="V28" s="61"/>
      <c r="W28" s="66"/>
      <c r="X28" s="67"/>
      <c r="Y28" s="68"/>
      <c r="Z28" s="14" t="str">
        <f t="shared" ref="Z28" si="7">IF(AND(V28&gt;V29,W29&gt;0),"計算式要修正"," ")</f>
        <v xml:space="preserve"> </v>
      </c>
      <c r="AB28" s="69"/>
      <c r="AD28" s="14"/>
      <c r="AE28" s="16"/>
    </row>
    <row r="29" spans="5:31" ht="21" customHeight="1" x14ac:dyDescent="0.4">
      <c r="E29" s="56">
        <v>46224</v>
      </c>
      <c r="F29" s="90"/>
      <c r="G29" s="89"/>
      <c r="H29" s="90"/>
      <c r="I29" s="90"/>
      <c r="J29" s="57">
        <f t="shared" si="3"/>
        <v>0</v>
      </c>
      <c r="K29" s="58">
        <f t="shared" si="0"/>
        <v>0</v>
      </c>
      <c r="L29" s="59">
        <f t="shared" si="4"/>
        <v>0</v>
      </c>
      <c r="M29" s="60">
        <v>8</v>
      </c>
      <c r="N29" s="61"/>
      <c r="O29" s="61"/>
      <c r="P29" s="61"/>
      <c r="Q29" s="62" t="str">
        <f t="shared" si="1"/>
        <v/>
      </c>
      <c r="R29" s="63" t="str">
        <f>IF(Q29="●",(L29-L28)*M29/25,"")</f>
        <v/>
      </c>
      <c r="S29" s="64">
        <f t="shared" si="2"/>
        <v>0</v>
      </c>
      <c r="T29" s="64">
        <f t="shared" si="5"/>
        <v>0</v>
      </c>
      <c r="U29" s="65"/>
      <c r="V29" s="61"/>
      <c r="W29" s="66"/>
      <c r="X29" s="67"/>
      <c r="Y29" s="68"/>
      <c r="AB29" s="69"/>
      <c r="AD29" s="14"/>
      <c r="AE29" s="16"/>
    </row>
    <row r="30" spans="5:31" ht="21" customHeight="1" x14ac:dyDescent="0.4">
      <c r="E30" s="56">
        <v>46235</v>
      </c>
      <c r="F30" s="90"/>
      <c r="G30" s="89"/>
      <c r="H30" s="90"/>
      <c r="I30" s="90"/>
      <c r="J30" s="57">
        <f t="shared" si="3"/>
        <v>0</v>
      </c>
      <c r="K30" s="58">
        <f t="shared" si="0"/>
        <v>0</v>
      </c>
      <c r="L30" s="59">
        <f t="shared" si="4"/>
        <v>0</v>
      </c>
      <c r="M30" s="60">
        <v>8</v>
      </c>
      <c r="N30" s="61"/>
      <c r="O30" s="61"/>
      <c r="P30" s="61"/>
      <c r="Q30" s="62" t="str">
        <f t="shared" si="1"/>
        <v/>
      </c>
      <c r="R30" s="63"/>
      <c r="S30" s="64" t="str">
        <f t="shared" si="2"/>
        <v/>
      </c>
      <c r="T30" s="64">
        <f t="shared" si="5"/>
        <v>0</v>
      </c>
      <c r="U30" s="65"/>
      <c r="V30" s="61"/>
      <c r="W30" s="66"/>
      <c r="X30" s="67"/>
      <c r="Y30" s="68"/>
      <c r="Z30" s="14" t="str">
        <f t="shared" ref="Z30" si="8">IF(AND(V30&gt;V31,W31&gt;0),"計算式要修正"," ")</f>
        <v xml:space="preserve"> </v>
      </c>
      <c r="AB30" s="69"/>
      <c r="AD30" s="14"/>
      <c r="AE30" s="16"/>
    </row>
    <row r="31" spans="5:31" ht="21" customHeight="1" x14ac:dyDescent="0.4">
      <c r="E31" s="56">
        <v>46245</v>
      </c>
      <c r="F31" s="90"/>
      <c r="G31" s="89"/>
      <c r="H31" s="90"/>
      <c r="I31" s="90"/>
      <c r="J31" s="57">
        <f t="shared" si="3"/>
        <v>0</v>
      </c>
      <c r="K31" s="58">
        <f t="shared" si="0"/>
        <v>0</v>
      </c>
      <c r="L31" s="59">
        <f t="shared" si="4"/>
        <v>0</v>
      </c>
      <c r="M31" s="60">
        <v>9</v>
      </c>
      <c r="N31" s="61"/>
      <c r="O31" s="61"/>
      <c r="P31" s="61"/>
      <c r="Q31" s="62" t="str">
        <f t="shared" si="1"/>
        <v/>
      </c>
      <c r="R31" s="63" t="str">
        <f>IF(Q31="●",(L31-L30)*(M31+M32)/25,"")</f>
        <v/>
      </c>
      <c r="S31" s="64" t="str">
        <f t="shared" si="2"/>
        <v/>
      </c>
      <c r="T31" s="64">
        <f t="shared" si="5"/>
        <v>0</v>
      </c>
      <c r="U31" s="65"/>
      <c r="V31" s="61"/>
      <c r="W31" s="66"/>
      <c r="X31" s="67"/>
      <c r="Y31" s="68"/>
      <c r="AB31" s="69"/>
      <c r="AD31" s="14"/>
      <c r="AE31" s="16"/>
    </row>
    <row r="32" spans="5:31" ht="21" customHeight="1" x14ac:dyDescent="0.4">
      <c r="E32" s="56">
        <v>46255</v>
      </c>
      <c r="F32" s="90"/>
      <c r="G32" s="89"/>
      <c r="H32" s="90"/>
      <c r="I32" s="90"/>
      <c r="J32" s="57">
        <f t="shared" si="3"/>
        <v>0</v>
      </c>
      <c r="K32" s="58">
        <f t="shared" si="0"/>
        <v>0</v>
      </c>
      <c r="L32" s="59">
        <f t="shared" si="4"/>
        <v>0</v>
      </c>
      <c r="M32" s="60">
        <v>9</v>
      </c>
      <c r="N32" s="61"/>
      <c r="O32" s="61"/>
      <c r="P32" s="61"/>
      <c r="Q32" s="62" t="str">
        <f t="shared" si="1"/>
        <v/>
      </c>
      <c r="R32" s="63" t="str">
        <f>IF(Q32="●",(L32-L31)*M32/25,"")</f>
        <v/>
      </c>
      <c r="S32" s="64">
        <f t="shared" si="2"/>
        <v>0</v>
      </c>
      <c r="T32" s="64">
        <f t="shared" si="5"/>
        <v>0</v>
      </c>
      <c r="U32" s="65"/>
      <c r="V32" s="61"/>
      <c r="W32" s="66"/>
      <c r="X32" s="67"/>
      <c r="Y32" s="68"/>
      <c r="Z32" s="14" t="str">
        <f>IF(AND(V32&gt;V33,W33&gt;0),"計算式要修正"," ")</f>
        <v xml:space="preserve"> </v>
      </c>
      <c r="AB32" s="69"/>
      <c r="AD32" s="14"/>
      <c r="AE32" s="16"/>
    </row>
    <row r="33" spans="5:31" ht="21" customHeight="1" x14ac:dyDescent="0.4">
      <c r="E33" s="56">
        <v>46266</v>
      </c>
      <c r="F33" s="90"/>
      <c r="G33" s="89"/>
      <c r="H33" s="90"/>
      <c r="I33" s="90"/>
      <c r="J33" s="57">
        <f t="shared" si="3"/>
        <v>0</v>
      </c>
      <c r="K33" s="58">
        <f t="shared" si="0"/>
        <v>0</v>
      </c>
      <c r="L33" s="59">
        <f t="shared" si="4"/>
        <v>0</v>
      </c>
      <c r="M33" s="60">
        <v>8</v>
      </c>
      <c r="N33" s="61"/>
      <c r="O33" s="61"/>
      <c r="P33" s="61"/>
      <c r="Q33" s="62" t="str">
        <f t="shared" si="1"/>
        <v/>
      </c>
      <c r="R33" s="63"/>
      <c r="S33" s="64" t="str">
        <f t="shared" si="2"/>
        <v/>
      </c>
      <c r="T33" s="64">
        <f t="shared" si="5"/>
        <v>0</v>
      </c>
      <c r="U33" s="65"/>
      <c r="V33" s="61"/>
      <c r="W33" s="66"/>
      <c r="X33" s="67"/>
      <c r="Y33" s="68"/>
      <c r="Z33" s="14" t="str">
        <f t="shared" ref="Z33:Z52" si="9">IF(AND(V33&gt;V34,W34&gt;0),"計算式要修正"," ")</f>
        <v xml:space="preserve"> </v>
      </c>
      <c r="AB33" s="69"/>
      <c r="AD33" s="14"/>
      <c r="AE33" s="16"/>
    </row>
    <row r="34" spans="5:31" ht="21" customHeight="1" x14ac:dyDescent="0.4">
      <c r="E34" s="56">
        <v>46276</v>
      </c>
      <c r="F34" s="90"/>
      <c r="G34" s="89"/>
      <c r="H34" s="90"/>
      <c r="I34" s="90"/>
      <c r="J34" s="57">
        <f t="shared" si="3"/>
        <v>0</v>
      </c>
      <c r="K34" s="58">
        <f t="shared" si="0"/>
        <v>0</v>
      </c>
      <c r="L34" s="59">
        <f t="shared" si="4"/>
        <v>0</v>
      </c>
      <c r="M34" s="60">
        <v>6</v>
      </c>
      <c r="N34" s="61"/>
      <c r="O34" s="61"/>
      <c r="P34" s="61"/>
      <c r="Q34" s="62" t="str">
        <f t="shared" si="1"/>
        <v/>
      </c>
      <c r="R34" s="63" t="str">
        <f>IF(Q34="●",(L34-L33)*(M34+M35)/25,"")</f>
        <v/>
      </c>
      <c r="S34" s="64" t="str">
        <f t="shared" si="2"/>
        <v/>
      </c>
      <c r="T34" s="64">
        <f t="shared" si="5"/>
        <v>0</v>
      </c>
      <c r="U34" s="65"/>
      <c r="V34" s="61"/>
      <c r="W34" s="66"/>
      <c r="X34" s="67"/>
      <c r="Y34" s="68"/>
      <c r="Z34" s="14" t="str">
        <f>IF(AND(V34&gt;V35,W35&gt;0),"計算式要修正"," ")</f>
        <v xml:space="preserve"> </v>
      </c>
      <c r="AB34" s="69"/>
      <c r="AD34" s="14"/>
      <c r="AE34" s="16"/>
    </row>
    <row r="35" spans="5:31" ht="21" customHeight="1" x14ac:dyDescent="0.4">
      <c r="E35" s="56">
        <v>46286</v>
      </c>
      <c r="F35" s="90"/>
      <c r="G35" s="89"/>
      <c r="H35" s="90"/>
      <c r="I35" s="90"/>
      <c r="J35" s="57">
        <f t="shared" si="3"/>
        <v>0</v>
      </c>
      <c r="K35" s="58">
        <f t="shared" si="0"/>
        <v>0</v>
      </c>
      <c r="L35" s="59">
        <f t="shared" si="4"/>
        <v>0</v>
      </c>
      <c r="M35" s="60">
        <v>9</v>
      </c>
      <c r="N35" s="61"/>
      <c r="O35" s="61"/>
      <c r="P35" s="61"/>
      <c r="Q35" s="62" t="str">
        <f t="shared" si="1"/>
        <v/>
      </c>
      <c r="R35" s="63" t="str">
        <f>IF(Q35="●",(L35-L34)*M35/25,"")</f>
        <v/>
      </c>
      <c r="S35" s="64">
        <f t="shared" si="2"/>
        <v>0</v>
      </c>
      <c r="T35" s="64">
        <f t="shared" si="5"/>
        <v>0</v>
      </c>
      <c r="U35" s="65"/>
      <c r="V35" s="61"/>
      <c r="W35" s="66"/>
      <c r="X35" s="67"/>
      <c r="Y35" s="68"/>
      <c r="AB35" s="69"/>
      <c r="AD35" s="14"/>
      <c r="AE35" s="16"/>
    </row>
    <row r="36" spans="5:31" ht="21" customHeight="1" x14ac:dyDescent="0.4">
      <c r="E36" s="56">
        <v>46296</v>
      </c>
      <c r="F36" s="90"/>
      <c r="G36" s="89"/>
      <c r="H36" s="90"/>
      <c r="I36" s="90"/>
      <c r="J36" s="57">
        <f t="shared" si="3"/>
        <v>0</v>
      </c>
      <c r="K36" s="58">
        <f t="shared" si="0"/>
        <v>0</v>
      </c>
      <c r="L36" s="59">
        <f t="shared" si="4"/>
        <v>0</v>
      </c>
      <c r="M36" s="60">
        <v>7</v>
      </c>
      <c r="N36" s="61"/>
      <c r="O36" s="61"/>
      <c r="P36" s="61"/>
      <c r="Q36" s="62" t="str">
        <f t="shared" si="1"/>
        <v/>
      </c>
      <c r="R36" s="63"/>
      <c r="S36" s="64" t="str">
        <f t="shared" si="2"/>
        <v/>
      </c>
      <c r="T36" s="64">
        <f t="shared" si="5"/>
        <v>0</v>
      </c>
      <c r="U36" s="65"/>
      <c r="V36" s="61"/>
      <c r="W36" s="66"/>
      <c r="X36" s="67"/>
      <c r="Y36" s="68"/>
      <c r="Z36" s="14" t="str">
        <f>IF(AND(V36&gt;V37,W37&gt;0),"計算式要修正"," ")</f>
        <v xml:space="preserve"> </v>
      </c>
      <c r="AB36" s="69"/>
      <c r="AD36" s="14"/>
      <c r="AE36" s="16"/>
    </row>
    <row r="37" spans="5:31" ht="21" customHeight="1" x14ac:dyDescent="0.4">
      <c r="E37" s="56">
        <v>46306</v>
      </c>
      <c r="F37" s="90"/>
      <c r="G37" s="89"/>
      <c r="H37" s="90"/>
      <c r="I37" s="90"/>
      <c r="J37" s="57">
        <f t="shared" si="3"/>
        <v>0</v>
      </c>
      <c r="K37" s="58">
        <f t="shared" si="0"/>
        <v>0</v>
      </c>
      <c r="L37" s="59">
        <f t="shared" si="4"/>
        <v>0</v>
      </c>
      <c r="M37" s="60">
        <v>10</v>
      </c>
      <c r="N37" s="61"/>
      <c r="O37" s="61"/>
      <c r="P37" s="61"/>
      <c r="Q37" s="62" t="str">
        <f t="shared" si="1"/>
        <v/>
      </c>
      <c r="R37" s="63" t="str">
        <f>IF(Q37="●",(L37-L36)*(M37+M38)/25,"")</f>
        <v/>
      </c>
      <c r="S37" s="64" t="str">
        <f t="shared" si="2"/>
        <v/>
      </c>
      <c r="T37" s="64">
        <f t="shared" si="5"/>
        <v>0</v>
      </c>
      <c r="U37" s="65"/>
      <c r="V37" s="61"/>
      <c r="W37" s="66"/>
      <c r="X37" s="67"/>
      <c r="Y37" s="68"/>
      <c r="AB37" s="69"/>
      <c r="AD37" s="14"/>
      <c r="AE37" s="16"/>
    </row>
    <row r="38" spans="5:31" ht="21" customHeight="1" x14ac:dyDescent="0.4">
      <c r="E38" s="56">
        <v>46316</v>
      </c>
      <c r="F38" s="90"/>
      <c r="G38" s="89"/>
      <c r="H38" s="90"/>
      <c r="I38" s="90"/>
      <c r="J38" s="57">
        <f t="shared" si="3"/>
        <v>0</v>
      </c>
      <c r="K38" s="58">
        <f t="shared" si="0"/>
        <v>0</v>
      </c>
      <c r="L38" s="59">
        <f t="shared" si="4"/>
        <v>0</v>
      </c>
      <c r="M38" s="60">
        <v>7</v>
      </c>
      <c r="N38" s="61"/>
      <c r="O38" s="61"/>
      <c r="P38" s="61"/>
      <c r="Q38" s="62" t="str">
        <f t="shared" si="1"/>
        <v/>
      </c>
      <c r="R38" s="63" t="str">
        <f>IF(Q38="●",(L38-L37)*M38/25,"")</f>
        <v/>
      </c>
      <c r="S38" s="64">
        <f t="shared" si="2"/>
        <v>0</v>
      </c>
      <c r="T38" s="64">
        <f t="shared" si="5"/>
        <v>0</v>
      </c>
      <c r="U38" s="65"/>
      <c r="V38" s="61"/>
      <c r="W38" s="66"/>
      <c r="X38" s="67"/>
      <c r="Y38" s="68"/>
      <c r="Z38" s="14" t="str">
        <f>IF(AND(V38&gt;V51,W51&gt;0),"計算式要修正"," ")</f>
        <v xml:space="preserve"> </v>
      </c>
      <c r="AB38" s="69"/>
      <c r="AD38" s="14"/>
      <c r="AE38" s="16"/>
    </row>
    <row r="39" spans="5:31" ht="21" customHeight="1" x14ac:dyDescent="0.4">
      <c r="E39" s="56">
        <v>46327</v>
      </c>
      <c r="F39" s="90"/>
      <c r="G39" s="89"/>
      <c r="H39" s="90"/>
      <c r="I39" s="90"/>
      <c r="J39" s="57">
        <f t="shared" si="3"/>
        <v>0</v>
      </c>
      <c r="K39" s="58">
        <f t="shared" si="0"/>
        <v>0</v>
      </c>
      <c r="L39" s="59">
        <f t="shared" si="4"/>
        <v>0</v>
      </c>
      <c r="M39" s="60">
        <v>7</v>
      </c>
      <c r="N39" s="61"/>
      <c r="O39" s="61"/>
      <c r="P39" s="61"/>
      <c r="Q39" s="62" t="str">
        <f t="shared" si="1"/>
        <v/>
      </c>
      <c r="R39" s="63"/>
      <c r="S39" s="64" t="str">
        <f t="shared" si="2"/>
        <v/>
      </c>
      <c r="T39" s="64">
        <f t="shared" si="5"/>
        <v>0</v>
      </c>
      <c r="U39" s="65"/>
      <c r="V39" s="61"/>
      <c r="W39" s="66"/>
      <c r="X39" s="67"/>
      <c r="Y39" s="68"/>
      <c r="AB39" s="69"/>
      <c r="AD39" s="14"/>
      <c r="AE39" s="16"/>
    </row>
    <row r="40" spans="5:31" ht="21" customHeight="1" x14ac:dyDescent="0.4">
      <c r="E40" s="56">
        <v>46337</v>
      </c>
      <c r="F40" s="90"/>
      <c r="G40" s="89"/>
      <c r="H40" s="90"/>
      <c r="I40" s="90"/>
      <c r="J40" s="57">
        <f t="shared" si="3"/>
        <v>0</v>
      </c>
      <c r="K40" s="58">
        <f t="shared" si="0"/>
        <v>0</v>
      </c>
      <c r="L40" s="59">
        <f t="shared" si="4"/>
        <v>0</v>
      </c>
      <c r="M40" s="60">
        <v>9</v>
      </c>
      <c r="N40" s="61"/>
      <c r="O40" s="61"/>
      <c r="P40" s="61"/>
      <c r="Q40" s="62" t="str">
        <f t="shared" si="1"/>
        <v/>
      </c>
      <c r="R40" s="63" t="str">
        <f>IF(Q40="●",(L40-L39)*(M40+M41)/25,"")</f>
        <v/>
      </c>
      <c r="S40" s="64" t="str">
        <f t="shared" si="2"/>
        <v/>
      </c>
      <c r="T40" s="64">
        <f t="shared" si="5"/>
        <v>0</v>
      </c>
      <c r="U40" s="65"/>
      <c r="V40" s="61"/>
      <c r="W40" s="66"/>
      <c r="X40" s="67"/>
      <c r="Y40" s="68"/>
      <c r="AB40" s="69"/>
      <c r="AD40" s="14"/>
      <c r="AE40" s="16"/>
    </row>
    <row r="41" spans="5:31" ht="21" customHeight="1" x14ac:dyDescent="0.4">
      <c r="E41" s="56">
        <v>46347</v>
      </c>
      <c r="F41" s="90"/>
      <c r="G41" s="89"/>
      <c r="H41" s="90"/>
      <c r="I41" s="90"/>
      <c r="J41" s="57">
        <f t="shared" si="3"/>
        <v>0</v>
      </c>
      <c r="K41" s="58">
        <f t="shared" si="0"/>
        <v>0</v>
      </c>
      <c r="L41" s="59">
        <f t="shared" si="4"/>
        <v>0</v>
      </c>
      <c r="M41" s="60">
        <v>7</v>
      </c>
      <c r="N41" s="61"/>
      <c r="O41" s="61"/>
      <c r="P41" s="61"/>
      <c r="Q41" s="62" t="str">
        <f t="shared" si="1"/>
        <v/>
      </c>
      <c r="R41" s="63" t="str">
        <f>IF(Q41="●",(L41-L40)*M41/25,"")</f>
        <v/>
      </c>
      <c r="S41" s="64">
        <f t="shared" si="2"/>
        <v>0</v>
      </c>
      <c r="T41" s="64">
        <f t="shared" si="5"/>
        <v>0</v>
      </c>
      <c r="U41" s="65"/>
      <c r="V41" s="61"/>
      <c r="W41" s="66"/>
      <c r="X41" s="67"/>
      <c r="Y41" s="68"/>
      <c r="AB41" s="69"/>
      <c r="AD41" s="14"/>
      <c r="AE41" s="16"/>
    </row>
    <row r="42" spans="5:31" ht="21" customHeight="1" x14ac:dyDescent="0.4">
      <c r="E42" s="56">
        <v>46357</v>
      </c>
      <c r="F42" s="90"/>
      <c r="G42" s="89"/>
      <c r="H42" s="90"/>
      <c r="I42" s="90"/>
      <c r="J42" s="57">
        <f t="shared" si="3"/>
        <v>0</v>
      </c>
      <c r="K42" s="58">
        <f t="shared" si="0"/>
        <v>0</v>
      </c>
      <c r="L42" s="59">
        <f t="shared" si="4"/>
        <v>0</v>
      </c>
      <c r="M42" s="60">
        <v>9</v>
      </c>
      <c r="N42" s="61"/>
      <c r="O42" s="61"/>
      <c r="P42" s="61"/>
      <c r="Q42" s="62" t="str">
        <f t="shared" si="1"/>
        <v/>
      </c>
      <c r="R42" s="63"/>
      <c r="S42" s="64" t="str">
        <f t="shared" si="2"/>
        <v/>
      </c>
      <c r="T42" s="64">
        <f t="shared" si="5"/>
        <v>0</v>
      </c>
      <c r="U42" s="65"/>
      <c r="V42" s="61"/>
      <c r="W42" s="66"/>
      <c r="X42" s="67"/>
      <c r="Y42" s="68"/>
      <c r="AB42" s="69"/>
      <c r="AD42" s="14"/>
      <c r="AE42" s="16"/>
    </row>
    <row r="43" spans="5:31" ht="21" customHeight="1" x14ac:dyDescent="0.4">
      <c r="E43" s="56">
        <v>46367</v>
      </c>
      <c r="F43" s="90"/>
      <c r="G43" s="89"/>
      <c r="H43" s="90"/>
      <c r="I43" s="90"/>
      <c r="J43" s="57">
        <f t="shared" si="3"/>
        <v>0</v>
      </c>
      <c r="K43" s="58">
        <f t="shared" si="0"/>
        <v>0</v>
      </c>
      <c r="L43" s="59">
        <f t="shared" si="4"/>
        <v>0</v>
      </c>
      <c r="M43" s="60">
        <v>8</v>
      </c>
      <c r="N43" s="61"/>
      <c r="O43" s="61"/>
      <c r="P43" s="61"/>
      <c r="Q43" s="62" t="str">
        <f t="shared" si="1"/>
        <v/>
      </c>
      <c r="R43" s="63" t="str">
        <f>IF(Q43="●",(L43-L42)*(M43+M44)/25,"")</f>
        <v/>
      </c>
      <c r="S43" s="64" t="str">
        <f t="shared" si="2"/>
        <v/>
      </c>
      <c r="T43" s="64">
        <f t="shared" si="5"/>
        <v>0</v>
      </c>
      <c r="U43" s="65"/>
      <c r="V43" s="61"/>
      <c r="W43" s="66"/>
      <c r="X43" s="67"/>
      <c r="Y43" s="68"/>
      <c r="AB43" s="69"/>
      <c r="AD43" s="14"/>
      <c r="AE43" s="16"/>
    </row>
    <row r="44" spans="5:31" ht="21" customHeight="1" x14ac:dyDescent="0.4">
      <c r="E44" s="56">
        <v>46377</v>
      </c>
      <c r="F44" s="90"/>
      <c r="G44" s="89"/>
      <c r="H44" s="90"/>
      <c r="I44" s="90"/>
      <c r="J44" s="57">
        <f t="shared" si="3"/>
        <v>0</v>
      </c>
      <c r="K44" s="58">
        <f t="shared" si="0"/>
        <v>0</v>
      </c>
      <c r="L44" s="59">
        <f t="shared" si="4"/>
        <v>0</v>
      </c>
      <c r="M44" s="60">
        <v>7</v>
      </c>
      <c r="N44" s="61"/>
      <c r="O44" s="61"/>
      <c r="P44" s="61"/>
      <c r="Q44" s="62" t="str">
        <f t="shared" si="1"/>
        <v/>
      </c>
      <c r="R44" s="63" t="str">
        <f>IF(Q44="●",(L44-L43)*M44/25,"")</f>
        <v/>
      </c>
      <c r="S44" s="64">
        <f t="shared" si="2"/>
        <v>0</v>
      </c>
      <c r="T44" s="64">
        <f t="shared" si="5"/>
        <v>0</v>
      </c>
      <c r="U44" s="65"/>
      <c r="V44" s="61"/>
      <c r="W44" s="66"/>
      <c r="X44" s="67"/>
      <c r="Y44" s="68"/>
      <c r="AB44" s="69"/>
      <c r="AD44" s="14"/>
      <c r="AE44" s="16"/>
    </row>
    <row r="45" spans="5:31" ht="21" customHeight="1" x14ac:dyDescent="0.4">
      <c r="E45" s="56">
        <v>46388</v>
      </c>
      <c r="F45" s="90"/>
      <c r="G45" s="89"/>
      <c r="H45" s="90"/>
      <c r="I45" s="90"/>
      <c r="J45" s="57">
        <f t="shared" si="3"/>
        <v>0</v>
      </c>
      <c r="K45" s="58">
        <f t="shared" si="0"/>
        <v>0</v>
      </c>
      <c r="L45" s="59">
        <f t="shared" si="4"/>
        <v>0</v>
      </c>
      <c r="M45" s="60">
        <v>6</v>
      </c>
      <c r="N45" s="61"/>
      <c r="O45" s="61"/>
      <c r="P45" s="61"/>
      <c r="Q45" s="62" t="str">
        <f t="shared" si="1"/>
        <v/>
      </c>
      <c r="R45" s="63"/>
      <c r="S45" s="64" t="str">
        <f t="shared" si="2"/>
        <v/>
      </c>
      <c r="T45" s="64">
        <f t="shared" si="5"/>
        <v>0</v>
      </c>
      <c r="U45" s="65"/>
      <c r="V45" s="61"/>
      <c r="W45" s="66"/>
      <c r="X45" s="67"/>
      <c r="Y45" s="68"/>
      <c r="AB45" s="69"/>
      <c r="AD45" s="14"/>
      <c r="AE45" s="16"/>
    </row>
    <row r="46" spans="5:31" ht="21" customHeight="1" x14ac:dyDescent="0.4">
      <c r="E46" s="56">
        <v>46398</v>
      </c>
      <c r="F46" s="90"/>
      <c r="G46" s="89"/>
      <c r="H46" s="90"/>
      <c r="I46" s="90"/>
      <c r="J46" s="57">
        <f t="shared" si="3"/>
        <v>0</v>
      </c>
      <c r="K46" s="58">
        <f t="shared" si="0"/>
        <v>0</v>
      </c>
      <c r="L46" s="59">
        <f t="shared" si="4"/>
        <v>0</v>
      </c>
      <c r="M46" s="60">
        <v>8</v>
      </c>
      <c r="N46" s="61"/>
      <c r="O46" s="61"/>
      <c r="P46" s="61"/>
      <c r="Q46" s="62" t="str">
        <f t="shared" si="1"/>
        <v/>
      </c>
      <c r="R46" s="63" t="str">
        <f>IF(Q46="●",(L46-L45)*(M46+M47)/25,"")</f>
        <v/>
      </c>
      <c r="S46" s="64" t="str">
        <f t="shared" si="2"/>
        <v/>
      </c>
      <c r="T46" s="64">
        <f t="shared" si="5"/>
        <v>0</v>
      </c>
      <c r="U46" s="65"/>
      <c r="V46" s="61"/>
      <c r="W46" s="66"/>
      <c r="X46" s="67"/>
      <c r="Y46" s="68"/>
      <c r="AB46" s="69"/>
      <c r="AD46" s="14"/>
      <c r="AE46" s="16"/>
    </row>
    <row r="47" spans="5:31" ht="21" customHeight="1" x14ac:dyDescent="0.4">
      <c r="E47" s="56">
        <v>46408</v>
      </c>
      <c r="F47" s="90"/>
      <c r="G47" s="89"/>
      <c r="H47" s="90"/>
      <c r="I47" s="90"/>
      <c r="J47" s="57">
        <f t="shared" si="3"/>
        <v>0</v>
      </c>
      <c r="K47" s="58">
        <f t="shared" si="0"/>
        <v>0</v>
      </c>
      <c r="L47" s="59">
        <f t="shared" si="4"/>
        <v>0</v>
      </c>
      <c r="M47" s="60">
        <v>9</v>
      </c>
      <c r="N47" s="61"/>
      <c r="O47" s="61"/>
      <c r="P47" s="61"/>
      <c r="Q47" s="62" t="str">
        <f t="shared" si="1"/>
        <v/>
      </c>
      <c r="R47" s="63" t="str">
        <f>IF(Q47="●",(L47-L46)*M47/25,"")</f>
        <v/>
      </c>
      <c r="S47" s="64">
        <f t="shared" si="2"/>
        <v>0</v>
      </c>
      <c r="T47" s="64">
        <f t="shared" si="5"/>
        <v>0</v>
      </c>
      <c r="U47" s="65"/>
      <c r="V47" s="61"/>
      <c r="W47" s="66"/>
      <c r="X47" s="67"/>
      <c r="Y47" s="68"/>
      <c r="AB47" s="69"/>
      <c r="AD47" s="14"/>
      <c r="AE47" s="16"/>
    </row>
    <row r="48" spans="5:31" ht="21" customHeight="1" x14ac:dyDescent="0.4">
      <c r="E48" s="56">
        <v>46419</v>
      </c>
      <c r="F48" s="90"/>
      <c r="G48" s="89"/>
      <c r="H48" s="90"/>
      <c r="I48" s="90"/>
      <c r="J48" s="57">
        <f t="shared" si="3"/>
        <v>0</v>
      </c>
      <c r="K48" s="58">
        <f t="shared" si="0"/>
        <v>0</v>
      </c>
      <c r="L48" s="59">
        <f>IF(L47&gt;I48,L47,I48)</f>
        <v>0</v>
      </c>
      <c r="M48" s="60">
        <v>9</v>
      </c>
      <c r="N48" s="61"/>
      <c r="O48" s="61"/>
      <c r="P48" s="61"/>
      <c r="Q48" s="62" t="str">
        <f t="shared" si="1"/>
        <v/>
      </c>
      <c r="R48" s="63"/>
      <c r="S48" s="64" t="str">
        <f t="shared" si="2"/>
        <v/>
      </c>
      <c r="T48" s="64">
        <f t="shared" si="5"/>
        <v>0</v>
      </c>
      <c r="U48" s="65"/>
      <c r="V48" s="61"/>
      <c r="W48" s="66"/>
      <c r="X48" s="67"/>
      <c r="Y48" s="68"/>
      <c r="AB48" s="69"/>
      <c r="AD48" s="14"/>
      <c r="AE48" s="16"/>
    </row>
    <row r="49" spans="3:32" ht="21" customHeight="1" x14ac:dyDescent="0.4">
      <c r="E49" s="56">
        <v>46429</v>
      </c>
      <c r="F49" s="90"/>
      <c r="G49" s="89"/>
      <c r="H49" s="90"/>
      <c r="I49" s="90"/>
      <c r="J49" s="57">
        <f t="shared" si="3"/>
        <v>0</v>
      </c>
      <c r="K49" s="58">
        <f t="shared" si="0"/>
        <v>0</v>
      </c>
      <c r="L49" s="59">
        <f t="shared" si="4"/>
        <v>0</v>
      </c>
      <c r="M49" s="60">
        <v>8</v>
      </c>
      <c r="N49" s="61"/>
      <c r="O49" s="61"/>
      <c r="P49" s="61"/>
      <c r="Q49" s="62" t="str">
        <f t="shared" si="1"/>
        <v/>
      </c>
      <c r="R49" s="63" t="str">
        <f>IF(Q49="●",(L49-L48)*(M49+M50)/25,"")</f>
        <v/>
      </c>
      <c r="S49" s="64" t="str">
        <f t="shared" si="2"/>
        <v/>
      </c>
      <c r="T49" s="64">
        <f t="shared" si="5"/>
        <v>0</v>
      </c>
      <c r="U49" s="65"/>
      <c r="V49" s="61"/>
      <c r="W49" s="66"/>
      <c r="X49" s="67"/>
      <c r="Y49" s="68"/>
      <c r="AB49" s="69"/>
      <c r="AD49" s="14"/>
      <c r="AE49" s="16"/>
    </row>
    <row r="50" spans="3:32" ht="21" customHeight="1" x14ac:dyDescent="0.4">
      <c r="E50" s="56">
        <v>46439</v>
      </c>
      <c r="F50" s="90"/>
      <c r="G50" s="89"/>
      <c r="H50" s="90"/>
      <c r="I50" s="90"/>
      <c r="J50" s="57">
        <f t="shared" si="3"/>
        <v>0</v>
      </c>
      <c r="K50" s="58">
        <f t="shared" si="0"/>
        <v>0</v>
      </c>
      <c r="L50" s="59">
        <f t="shared" si="4"/>
        <v>0</v>
      </c>
      <c r="M50" s="60">
        <v>5</v>
      </c>
      <c r="N50" s="61"/>
      <c r="O50" s="61"/>
      <c r="P50" s="61"/>
      <c r="Q50" s="62" t="str">
        <f t="shared" si="1"/>
        <v/>
      </c>
      <c r="R50" s="63" t="str">
        <f>IF(Q50="●",(L50-L49)*M50/25,"")</f>
        <v/>
      </c>
      <c r="S50" s="64">
        <f t="shared" si="2"/>
        <v>0</v>
      </c>
      <c r="T50" s="64">
        <f t="shared" si="5"/>
        <v>0</v>
      </c>
      <c r="U50" s="65"/>
      <c r="V50" s="61"/>
      <c r="W50" s="66"/>
      <c r="X50" s="67"/>
      <c r="Y50" s="68"/>
      <c r="AB50" s="69"/>
      <c r="AD50" s="14"/>
      <c r="AE50" s="16"/>
    </row>
    <row r="51" spans="3:32" ht="21" customHeight="1" x14ac:dyDescent="0.4">
      <c r="E51" s="56">
        <v>46447</v>
      </c>
      <c r="F51" s="90"/>
      <c r="G51" s="89"/>
      <c r="H51" s="90"/>
      <c r="I51" s="90"/>
      <c r="J51" s="57">
        <f t="shared" si="3"/>
        <v>0</v>
      </c>
      <c r="K51" s="58">
        <f t="shared" si="0"/>
        <v>0</v>
      </c>
      <c r="L51" s="59">
        <f t="shared" si="4"/>
        <v>0</v>
      </c>
      <c r="M51" s="60">
        <v>9</v>
      </c>
      <c r="N51" s="61"/>
      <c r="O51" s="61"/>
      <c r="P51" s="61"/>
      <c r="Q51" s="62" t="str">
        <f t="shared" si="1"/>
        <v/>
      </c>
      <c r="R51" s="63"/>
      <c r="S51" s="64" t="str">
        <f t="shared" si="2"/>
        <v/>
      </c>
      <c r="T51" s="64">
        <f t="shared" si="5"/>
        <v>0</v>
      </c>
      <c r="U51" s="65"/>
      <c r="V51" s="61"/>
      <c r="W51" s="66"/>
      <c r="X51" s="67"/>
      <c r="Y51" s="68"/>
      <c r="AB51" s="69">
        <f t="shared" ref="AB51:AB53" si="10">W51*X51/25</f>
        <v>0</v>
      </c>
      <c r="AD51" s="14"/>
      <c r="AE51" s="16">
        <v>10</v>
      </c>
    </row>
    <row r="52" spans="3:32" ht="21" customHeight="1" x14ac:dyDescent="0.4">
      <c r="E52" s="56">
        <v>46457</v>
      </c>
      <c r="F52" s="90"/>
      <c r="G52" s="89"/>
      <c r="H52" s="90"/>
      <c r="I52" s="90"/>
      <c r="J52" s="57">
        <f t="shared" si="3"/>
        <v>0</v>
      </c>
      <c r="K52" s="58">
        <f t="shared" si="0"/>
        <v>0</v>
      </c>
      <c r="L52" s="59">
        <f t="shared" si="4"/>
        <v>0</v>
      </c>
      <c r="M52" s="60">
        <v>9</v>
      </c>
      <c r="N52" s="61"/>
      <c r="O52" s="61"/>
      <c r="P52" s="61"/>
      <c r="Q52" s="62" t="str">
        <f t="shared" si="1"/>
        <v/>
      </c>
      <c r="R52" s="63" t="str">
        <f>IF(Q52="●",(L52-L51)*(M52+M53)/25,"")</f>
        <v/>
      </c>
      <c r="S52" s="64" t="str">
        <f t="shared" si="2"/>
        <v/>
      </c>
      <c r="T52" s="64">
        <f t="shared" si="5"/>
        <v>0</v>
      </c>
      <c r="U52" s="65"/>
      <c r="V52" s="61"/>
      <c r="W52" s="66"/>
      <c r="X52" s="67"/>
      <c r="Y52" s="68"/>
      <c r="Z52" s="14" t="str">
        <f t="shared" si="9"/>
        <v xml:space="preserve"> </v>
      </c>
      <c r="AB52" s="69">
        <f t="shared" si="10"/>
        <v>0</v>
      </c>
      <c r="AD52" s="14"/>
      <c r="AE52" s="16">
        <v>13</v>
      </c>
      <c r="AF52" s="14">
        <f>25-AE53</f>
        <v>13</v>
      </c>
    </row>
    <row r="53" spans="3:32" ht="21" customHeight="1" x14ac:dyDescent="0.4">
      <c r="E53" s="56">
        <v>46467</v>
      </c>
      <c r="F53" s="90"/>
      <c r="G53" s="89"/>
      <c r="H53" s="90"/>
      <c r="I53" s="90"/>
      <c r="J53" s="57">
        <f t="shared" si="3"/>
        <v>0</v>
      </c>
      <c r="K53" s="58">
        <f t="shared" si="0"/>
        <v>0</v>
      </c>
      <c r="L53" s="59">
        <f t="shared" si="4"/>
        <v>0</v>
      </c>
      <c r="M53" s="60">
        <v>8</v>
      </c>
      <c r="N53" s="61"/>
      <c r="O53" s="61"/>
      <c r="P53" s="61"/>
      <c r="Q53" s="62" t="str">
        <f t="shared" si="1"/>
        <v/>
      </c>
      <c r="R53" s="63" t="str">
        <f>IF(Q53="●",(L53-L52)*M53/25,"")</f>
        <v/>
      </c>
      <c r="S53" s="64">
        <f t="shared" si="2"/>
        <v>0</v>
      </c>
      <c r="T53" s="64">
        <f t="shared" si="5"/>
        <v>0</v>
      </c>
      <c r="U53" s="65"/>
      <c r="V53" s="61"/>
      <c r="W53" s="66"/>
      <c r="X53" s="67"/>
      <c r="Y53" s="68"/>
      <c r="AB53" s="69">
        <f t="shared" si="10"/>
        <v>0</v>
      </c>
      <c r="AD53" s="14"/>
      <c r="AE53" s="16">
        <v>12</v>
      </c>
    </row>
    <row r="54" spans="3:32" ht="17.25" customHeight="1" x14ac:dyDescent="0.4">
      <c r="E54" s="70" t="s">
        <v>59</v>
      </c>
      <c r="F54" s="70"/>
      <c r="G54" s="70"/>
      <c r="H54" s="70"/>
      <c r="I54" s="71"/>
      <c r="O54" s="70"/>
      <c r="P54" s="70"/>
      <c r="Q54" s="72"/>
      <c r="R54" s="73"/>
      <c r="S54" s="74"/>
      <c r="T54" s="75">
        <f>SUM(T18:T53)</f>
        <v>0</v>
      </c>
      <c r="V54" s="76"/>
      <c r="AD54" s="14"/>
      <c r="AE54" s="16"/>
    </row>
    <row r="55" spans="3:32" ht="17.25" customHeight="1" x14ac:dyDescent="0.4">
      <c r="E55" s="70"/>
      <c r="I55" s="77"/>
      <c r="J55" s="78"/>
      <c r="K55" s="78"/>
      <c r="Q55" s="14"/>
      <c r="S55" s="79"/>
      <c r="T55" s="80"/>
      <c r="U55" s="78"/>
      <c r="AD55" s="14"/>
      <c r="AE55" s="16"/>
    </row>
    <row r="56" spans="3:32" ht="17.25" customHeight="1" x14ac:dyDescent="0.4">
      <c r="E56" s="70"/>
      <c r="Q56" s="14"/>
      <c r="S56" s="79"/>
      <c r="T56" s="80"/>
      <c r="U56" s="78"/>
      <c r="AD56" s="14"/>
      <c r="AE56" s="16"/>
    </row>
    <row r="57" spans="3:32" x14ac:dyDescent="0.4">
      <c r="C57" s="27">
        <v>3</v>
      </c>
      <c r="D57" s="27"/>
      <c r="E57" s="27" t="s">
        <v>7</v>
      </c>
      <c r="F57" s="27"/>
      <c r="Q57" s="14"/>
      <c r="T57" s="15"/>
      <c r="AD57" s="14"/>
      <c r="AE57" s="16"/>
    </row>
    <row r="58" spans="3:32" s="19" customFormat="1" ht="36" customHeight="1" thickBot="1" x14ac:dyDescent="0.2">
      <c r="E58" s="81" t="s">
        <v>8</v>
      </c>
      <c r="F58" s="81"/>
      <c r="G58" s="81"/>
      <c r="H58" s="81"/>
      <c r="I58" s="162" t="s">
        <v>9</v>
      </c>
      <c r="J58" s="162"/>
      <c r="K58" s="162"/>
      <c r="M58" s="82" t="s">
        <v>60</v>
      </c>
      <c r="Q58" s="21"/>
      <c r="R58" s="21"/>
      <c r="S58" s="21"/>
      <c r="U58" s="14"/>
      <c r="AD58" s="24"/>
    </row>
    <row r="59" spans="3:32" ht="17.25" customHeight="1" x14ac:dyDescent="0.4">
      <c r="E59" s="151">
        <f>IFERROR(VLOOKUP(F4,Q5:R12,2)," ")</f>
        <v>84000</v>
      </c>
      <c r="F59" s="152"/>
      <c r="G59" s="153"/>
      <c r="H59" s="163" t="s">
        <v>10</v>
      </c>
      <c r="I59" s="164">
        <f>T54</f>
        <v>0</v>
      </c>
      <c r="J59" s="165"/>
      <c r="K59" s="166"/>
      <c r="L59" s="163" t="s">
        <v>11</v>
      </c>
      <c r="M59" s="151">
        <f>IFERROR(ROUNDDOWN(E59*I59,-3)," ")</f>
        <v>0</v>
      </c>
      <c r="N59" s="152"/>
      <c r="O59" s="153"/>
      <c r="P59" s="83"/>
      <c r="Q59" s="84"/>
      <c r="R59" s="84"/>
      <c r="S59" s="85"/>
      <c r="AC59" s="16"/>
      <c r="AD59" s="14"/>
    </row>
    <row r="60" spans="3:32" ht="17.25" customHeight="1" thickBot="1" x14ac:dyDescent="0.45">
      <c r="E60" s="154"/>
      <c r="F60" s="155"/>
      <c r="G60" s="156"/>
      <c r="H60" s="163"/>
      <c r="I60" s="167"/>
      <c r="J60" s="168"/>
      <c r="K60" s="169"/>
      <c r="L60" s="163"/>
      <c r="M60" s="154"/>
      <c r="N60" s="155"/>
      <c r="O60" s="156"/>
      <c r="P60" s="83"/>
      <c r="Q60" s="84"/>
      <c r="R60" s="84"/>
      <c r="S60" s="85"/>
      <c r="AC60" s="16"/>
      <c r="AD60" s="14"/>
    </row>
    <row r="61" spans="3:32" x14ac:dyDescent="0.4">
      <c r="N61" s="14" t="s">
        <v>12</v>
      </c>
    </row>
    <row r="65" spans="2:2" x14ac:dyDescent="0.4">
      <c r="B65" s="27"/>
    </row>
  </sheetData>
  <protectedRanges>
    <protectedRange sqref="J18:M53" name="範囲1"/>
  </protectedRanges>
  <mergeCells count="15">
    <mergeCell ref="K15:K17"/>
    <mergeCell ref="H15:J16"/>
    <mergeCell ref="E14:M14"/>
    <mergeCell ref="M59:O60"/>
    <mergeCell ref="F4:G4"/>
    <mergeCell ref="K4:N4"/>
    <mergeCell ref="E15:E17"/>
    <mergeCell ref="L15:L17"/>
    <mergeCell ref="M15:M17"/>
    <mergeCell ref="I58:K58"/>
    <mergeCell ref="E59:G60"/>
    <mergeCell ref="H59:H60"/>
    <mergeCell ref="I59:K60"/>
    <mergeCell ref="L59:L60"/>
    <mergeCell ref="F15:G16"/>
  </mergeCells>
  <phoneticPr fontId="2"/>
  <conditionalFormatting sqref="D7">
    <cfRule type="expression" dxfId="15" priority="8">
      <formula>$D$7="〇"</formula>
    </cfRule>
  </conditionalFormatting>
  <conditionalFormatting sqref="E10:G10">
    <cfRule type="expression" dxfId="14" priority="1">
      <formula>E10&lt;&gt;0</formula>
    </cfRule>
  </conditionalFormatting>
  <conditionalFormatting sqref="F4:G4">
    <cfRule type="expression" dxfId="13" priority="5">
      <formula>$F$4&lt;&gt;""</formula>
    </cfRule>
  </conditionalFormatting>
  <conditionalFormatting sqref="F18:I53">
    <cfRule type="expression" dxfId="12" priority="6">
      <formula>F18&lt;&gt;""</formula>
    </cfRule>
  </conditionalFormatting>
  <conditionalFormatting sqref="K4:N4">
    <cfRule type="expression" dxfId="11" priority="4">
      <formula>$K$4&lt;&gt;""</formula>
    </cfRule>
  </conditionalFormatting>
  <conditionalFormatting sqref="N18:O18">
    <cfRule type="expression" dxfId="10" priority="12">
      <formula>L18="×"</formula>
    </cfRule>
  </conditionalFormatting>
  <conditionalFormatting sqref="P18">
    <cfRule type="expression" dxfId="9" priority="22">
      <formula>M18="×"</formula>
    </cfRule>
  </conditionalFormatting>
  <conditionalFormatting sqref="R18:U53">
    <cfRule type="expression" dxfId="8" priority="11">
      <formula>$L18="×"</formula>
    </cfRule>
  </conditionalFormatting>
  <dataValidations count="2">
    <dataValidation type="list" allowBlank="1" showInputMessage="1" showErrorMessage="1" sqref="F4" xr:uid="{7BEAFFBF-AE69-45B9-A91A-F57E152A8F96}">
      <formula1>$AB$5:$AB$8</formula1>
    </dataValidation>
    <dataValidation type="list" allowBlank="1" showInputMessage="1" showErrorMessage="1" sqref="D7" xr:uid="{2DB8C713-734F-4A75-9308-AA3CEAD6C052}">
      <formula1>"　,〇,×"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2B26-F747-426D-8930-83D4F1BAB64D}">
  <sheetPr>
    <pageSetUpPr fitToPage="1"/>
  </sheetPr>
  <dimension ref="B2:AF65"/>
  <sheetViews>
    <sheetView tabSelected="1" view="pageBreakPreview" zoomScale="80" zoomScaleNormal="100" zoomScaleSheetLayoutView="80" workbookViewId="0">
      <selection activeCell="O17" sqref="O17"/>
    </sheetView>
  </sheetViews>
  <sheetFormatPr defaultColWidth="9" defaultRowHeight="14.25" x14ac:dyDescent="0.4"/>
  <cols>
    <col min="1" max="2" width="1.25" style="14" customWidth="1"/>
    <col min="3" max="4" width="4" style="14" customWidth="1"/>
    <col min="5" max="14" width="15.625" style="14" customWidth="1"/>
    <col min="15" max="15" width="9.625" style="14" customWidth="1"/>
    <col min="16" max="16" width="3.875" style="14" customWidth="1"/>
    <col min="17" max="17" width="24.875" style="15" customWidth="1"/>
    <col min="18" max="19" width="9.125" style="15" customWidth="1"/>
    <col min="20" max="21" width="9.625" style="14" customWidth="1"/>
    <col min="22" max="22" width="15.5" style="14" customWidth="1"/>
    <col min="23" max="23" width="11.625" style="14" customWidth="1"/>
    <col min="24" max="24" width="18.375" style="14" customWidth="1"/>
    <col min="25" max="25" width="14.125" style="14" customWidth="1"/>
    <col min="26" max="26" width="3.25" style="14" customWidth="1"/>
    <col min="27" max="27" width="13.625" style="14" customWidth="1"/>
    <col min="28" max="28" width="38.125" style="14" customWidth="1"/>
    <col min="29" max="29" width="19.625" style="14" customWidth="1"/>
    <col min="30" max="30" width="11" style="16" customWidth="1"/>
    <col min="31" max="31" width="12.125" style="14" customWidth="1"/>
    <col min="32" max="16384" width="9" style="14"/>
  </cols>
  <sheetData>
    <row r="2" spans="3:30" ht="22.5" customHeight="1" x14ac:dyDescent="0.4">
      <c r="C2" s="13" t="s">
        <v>61</v>
      </c>
      <c r="D2" s="13"/>
      <c r="E2" s="13"/>
      <c r="F2" s="13"/>
    </row>
    <row r="3" spans="3:30" ht="22.5" customHeight="1" x14ac:dyDescent="0.4">
      <c r="AB3" s="14" t="s">
        <v>0</v>
      </c>
    </row>
    <row r="4" spans="3:30" s="19" customFormat="1" ht="48" customHeight="1" x14ac:dyDescent="0.15">
      <c r="C4" s="17"/>
      <c r="D4" s="17"/>
      <c r="E4" s="18" t="s">
        <v>1</v>
      </c>
      <c r="F4" s="157" t="s">
        <v>27</v>
      </c>
      <c r="G4" s="157"/>
      <c r="I4" s="18"/>
      <c r="J4" s="18" t="s">
        <v>2</v>
      </c>
      <c r="K4" s="158"/>
      <c r="L4" s="158"/>
      <c r="M4" s="158"/>
      <c r="N4" s="158"/>
      <c r="O4" s="20"/>
      <c r="P4" s="20"/>
      <c r="Q4" s="14" t="s">
        <v>36</v>
      </c>
      <c r="R4" s="14"/>
      <c r="S4" s="21"/>
      <c r="AB4" s="22"/>
      <c r="AC4" s="23" t="s">
        <v>3</v>
      </c>
      <c r="AD4" s="24"/>
    </row>
    <row r="5" spans="3:30" ht="20.25" customHeight="1" x14ac:dyDescent="0.15">
      <c r="Q5" s="22"/>
      <c r="R5" s="23"/>
      <c r="AB5" s="25" t="s">
        <v>27</v>
      </c>
      <c r="AC5" s="26">
        <v>84000</v>
      </c>
    </row>
    <row r="6" spans="3:30" ht="20.25" customHeight="1" x14ac:dyDescent="0.4">
      <c r="C6" s="27">
        <v>1</v>
      </c>
      <c r="E6" s="27" t="s">
        <v>28</v>
      </c>
      <c r="Q6" s="25" t="s">
        <v>27</v>
      </c>
      <c r="R6" s="26">
        <v>84000</v>
      </c>
      <c r="AB6" s="28" t="s">
        <v>30</v>
      </c>
      <c r="AC6" s="26">
        <v>84000</v>
      </c>
    </row>
    <row r="7" spans="3:30" ht="20.25" customHeight="1" x14ac:dyDescent="0.4">
      <c r="D7" s="29"/>
      <c r="E7" s="30" t="s">
        <v>29</v>
      </c>
      <c r="Q7" s="28" t="s">
        <v>30</v>
      </c>
      <c r="R7" s="26">
        <v>84000</v>
      </c>
      <c r="AB7" s="28" t="s">
        <v>31</v>
      </c>
      <c r="AC7" s="26">
        <v>84000</v>
      </c>
    </row>
    <row r="8" spans="3:30" ht="20.25" customHeight="1" x14ac:dyDescent="0.4">
      <c r="E8" s="31"/>
      <c r="Q8" s="28" t="s">
        <v>31</v>
      </c>
      <c r="R8" s="26">
        <v>84000</v>
      </c>
      <c r="AB8" s="25" t="s">
        <v>32</v>
      </c>
      <c r="AC8" s="26">
        <v>84000</v>
      </c>
    </row>
    <row r="9" spans="3:30" ht="20.25" customHeight="1" x14ac:dyDescent="0.4">
      <c r="C9" s="27">
        <v>2</v>
      </c>
      <c r="E9" s="32" t="s">
        <v>55</v>
      </c>
      <c r="Q9" s="25" t="s">
        <v>32</v>
      </c>
      <c r="R9" s="26">
        <v>84000</v>
      </c>
      <c r="AB9" s="33"/>
      <c r="AC9" s="34"/>
    </row>
    <row r="10" spans="3:30" ht="20.25" customHeight="1" x14ac:dyDescent="0.4">
      <c r="E10" s="35">
        <v>8</v>
      </c>
      <c r="F10" s="36">
        <v>4</v>
      </c>
      <c r="G10" s="37">
        <v>1</v>
      </c>
      <c r="Q10" s="28"/>
      <c r="R10" s="26"/>
      <c r="AB10" s="33"/>
      <c r="AC10" s="34"/>
    </row>
    <row r="11" spans="3:30" ht="20.25" customHeight="1" x14ac:dyDescent="0.4">
      <c r="E11" s="30"/>
      <c r="H11" s="38"/>
      <c r="Q11" s="28"/>
      <c r="R11" s="26"/>
      <c r="AB11" s="33"/>
      <c r="AC11" s="34"/>
    </row>
    <row r="12" spans="3:30" ht="16.5" customHeight="1" x14ac:dyDescent="0.4"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5"/>
      <c r="R12" s="26"/>
      <c r="S12" s="41"/>
      <c r="T12" s="40"/>
      <c r="U12" s="40"/>
      <c r="V12" s="40"/>
      <c r="W12" s="40"/>
      <c r="X12" s="40"/>
      <c r="Y12" s="40"/>
      <c r="Z12" s="40"/>
    </row>
    <row r="13" spans="3:30" ht="22.5" customHeight="1" x14ac:dyDescent="0.4">
      <c r="C13" s="27">
        <v>3</v>
      </c>
      <c r="D13" s="27"/>
      <c r="E13" s="27" t="s">
        <v>45</v>
      </c>
      <c r="F13" s="27"/>
      <c r="G13" s="27"/>
    </row>
    <row r="14" spans="3:30" ht="22.5" customHeight="1" x14ac:dyDescent="0.4">
      <c r="E14" s="148" t="s">
        <v>4</v>
      </c>
      <c r="F14" s="149"/>
      <c r="G14" s="149"/>
      <c r="H14" s="149"/>
      <c r="I14" s="149"/>
      <c r="J14" s="149"/>
      <c r="K14" s="149"/>
      <c r="L14" s="149"/>
      <c r="M14" s="150"/>
      <c r="N14" s="42"/>
      <c r="O14" s="42"/>
      <c r="P14" s="42"/>
      <c r="Q14" s="43"/>
      <c r="R14" s="43"/>
      <c r="S14" s="43"/>
      <c r="T14" s="42"/>
      <c r="U14" s="42"/>
      <c r="V14" s="42"/>
      <c r="W14" s="42"/>
      <c r="X14" s="42"/>
    </row>
    <row r="15" spans="3:30" ht="15" customHeight="1" x14ac:dyDescent="0.4">
      <c r="E15" s="86" t="s">
        <v>5</v>
      </c>
      <c r="F15" s="142" t="s">
        <v>56</v>
      </c>
      <c r="G15" s="144"/>
      <c r="H15" s="142" t="s">
        <v>58</v>
      </c>
      <c r="I15" s="143"/>
      <c r="J15" s="144"/>
      <c r="K15" s="139" t="s">
        <v>37</v>
      </c>
      <c r="L15" s="139" t="s">
        <v>38</v>
      </c>
      <c r="M15" s="139" t="s">
        <v>39</v>
      </c>
      <c r="N15" s="44"/>
      <c r="O15" s="44"/>
      <c r="P15" s="44"/>
      <c r="Q15" s="45"/>
      <c r="R15" s="46"/>
      <c r="S15" s="46"/>
      <c r="T15" s="47"/>
      <c r="U15" s="48"/>
      <c r="V15" s="49"/>
      <c r="W15" s="48"/>
      <c r="X15" s="48"/>
    </row>
    <row r="16" spans="3:30" ht="26.25" customHeight="1" x14ac:dyDescent="0.4">
      <c r="E16" s="87"/>
      <c r="F16" s="145"/>
      <c r="G16" s="147"/>
      <c r="H16" s="145"/>
      <c r="I16" s="146"/>
      <c r="J16" s="147"/>
      <c r="K16" s="140"/>
      <c r="L16" s="140"/>
      <c r="M16" s="140"/>
      <c r="N16" s="44"/>
      <c r="O16" s="44"/>
      <c r="P16" s="44"/>
      <c r="Q16" s="45"/>
      <c r="R16" s="46"/>
      <c r="S16" s="46"/>
      <c r="T16" s="47"/>
      <c r="U16" s="50"/>
      <c r="V16" s="48"/>
      <c r="W16" s="48"/>
      <c r="X16" s="48"/>
      <c r="AD16" s="14"/>
    </row>
    <row r="17" spans="5:31" ht="57" customHeight="1" x14ac:dyDescent="0.4">
      <c r="E17" s="88"/>
      <c r="F17" s="51" t="s">
        <v>33</v>
      </c>
      <c r="G17" s="51" t="s">
        <v>57</v>
      </c>
      <c r="H17" s="51" t="s">
        <v>40</v>
      </c>
      <c r="I17" s="51" t="s">
        <v>34</v>
      </c>
      <c r="J17" s="52" t="s">
        <v>41</v>
      </c>
      <c r="K17" s="141"/>
      <c r="L17" s="141"/>
      <c r="M17" s="141"/>
      <c r="N17" s="53"/>
      <c r="O17" s="53"/>
      <c r="P17" s="14" t="s">
        <v>6</v>
      </c>
      <c r="Q17" s="54" t="s">
        <v>35</v>
      </c>
      <c r="R17" s="45"/>
      <c r="S17" s="45"/>
      <c r="T17" s="53"/>
      <c r="U17" s="50"/>
      <c r="V17" s="48"/>
      <c r="W17" s="48"/>
      <c r="X17" s="48"/>
      <c r="AE17" s="55"/>
    </row>
    <row r="18" spans="5:31" ht="21" customHeight="1" x14ac:dyDescent="0.4">
      <c r="E18" s="56">
        <v>46113</v>
      </c>
      <c r="F18" s="90"/>
      <c r="G18" s="89"/>
      <c r="H18" s="90"/>
      <c r="I18" s="90"/>
      <c r="J18" s="57">
        <f>G18+H18</f>
        <v>0</v>
      </c>
      <c r="K18" s="58">
        <f t="shared" ref="K18:K53" si="0">I18+F18</f>
        <v>0</v>
      </c>
      <c r="L18" s="59">
        <f>I18</f>
        <v>0</v>
      </c>
      <c r="M18" s="60">
        <v>9</v>
      </c>
      <c r="N18" s="61"/>
      <c r="O18" s="61"/>
      <c r="P18" s="61"/>
      <c r="Q18" s="62" t="str">
        <f t="shared" ref="Q18:Q53" si="1">IF(DAY(E18)=1,"",IF(L18&gt;L17,"●",""))</f>
        <v/>
      </c>
      <c r="R18" s="63"/>
      <c r="S18" s="64" t="str">
        <f t="shared" ref="S18:S53" si="2">IF(DAY(E18)&lt;21,"",IF(M16=M18,L18,L16))</f>
        <v/>
      </c>
      <c r="T18" s="64">
        <f>SUM(R18:S18)</f>
        <v>0</v>
      </c>
      <c r="U18" s="65"/>
      <c r="V18" s="61"/>
      <c r="W18" s="66"/>
      <c r="X18" s="67"/>
      <c r="Y18" s="68"/>
      <c r="Z18" s="14" t="str">
        <f>IF(AND(V18&gt;V19,W19&gt;0),"計算式要修正"," ")</f>
        <v xml:space="preserve"> </v>
      </c>
      <c r="AB18" s="69"/>
      <c r="AD18" s="14"/>
      <c r="AE18" s="16"/>
    </row>
    <row r="19" spans="5:31" ht="21" customHeight="1" x14ac:dyDescent="0.4">
      <c r="E19" s="56">
        <v>46123</v>
      </c>
      <c r="F19" s="90"/>
      <c r="G19" s="89"/>
      <c r="H19" s="90"/>
      <c r="I19" s="90"/>
      <c r="J19" s="57">
        <f t="shared" ref="J19:J53" si="3">G19+H19</f>
        <v>0</v>
      </c>
      <c r="K19" s="58">
        <f t="shared" si="0"/>
        <v>0</v>
      </c>
      <c r="L19" s="59">
        <f>IF(L18&gt;I19,L18,I19)</f>
        <v>0</v>
      </c>
      <c r="M19" s="60">
        <v>8</v>
      </c>
      <c r="N19" s="61"/>
      <c r="O19" s="61"/>
      <c r="P19" s="61"/>
      <c r="Q19" s="62" t="str">
        <f t="shared" si="1"/>
        <v/>
      </c>
      <c r="R19" s="63" t="str">
        <f>IF(Q19="●",(L19-L18)*(M19+M20)/25,"")</f>
        <v/>
      </c>
      <c r="S19" s="64" t="str">
        <f t="shared" si="2"/>
        <v/>
      </c>
      <c r="T19" s="64">
        <f>SUM(R19:S19)</f>
        <v>0</v>
      </c>
      <c r="U19" s="65"/>
      <c r="V19" s="61"/>
      <c r="W19" s="66"/>
      <c r="X19" s="67"/>
      <c r="Y19" s="68"/>
      <c r="AB19" s="69"/>
      <c r="AD19" s="14"/>
      <c r="AE19" s="16"/>
    </row>
    <row r="20" spans="5:31" ht="21" customHeight="1" x14ac:dyDescent="0.4">
      <c r="E20" s="56">
        <v>46133</v>
      </c>
      <c r="F20" s="90"/>
      <c r="G20" s="89"/>
      <c r="H20" s="90"/>
      <c r="I20" s="90"/>
      <c r="J20" s="57">
        <f>G20+H20</f>
        <v>0</v>
      </c>
      <c r="K20" s="58">
        <f t="shared" si="0"/>
        <v>0</v>
      </c>
      <c r="L20" s="59">
        <f t="shared" ref="L20:L53" si="4">IF(L19&gt;I20,L19,I20)</f>
        <v>0</v>
      </c>
      <c r="M20" s="60">
        <v>8</v>
      </c>
      <c r="N20" s="61"/>
      <c r="O20" s="61"/>
      <c r="P20" s="61"/>
      <c r="Q20" s="62" t="str">
        <f t="shared" si="1"/>
        <v/>
      </c>
      <c r="R20" s="63" t="str">
        <f>IF(Q20="●",(L20-L19)*M20/25,"")</f>
        <v/>
      </c>
      <c r="S20" s="64">
        <f t="shared" si="2"/>
        <v>0</v>
      </c>
      <c r="T20" s="64">
        <f t="shared" ref="T20:T53" si="5">SUM(R20:S20)</f>
        <v>0</v>
      </c>
      <c r="U20" s="65"/>
      <c r="V20" s="61"/>
      <c r="W20" s="66"/>
      <c r="X20" s="67"/>
      <c r="Y20" s="68"/>
      <c r="Z20" s="14" t="str">
        <f>IF(AND(V20&gt;V21,W21&gt;0),"計算式要修正"," ")</f>
        <v xml:space="preserve"> </v>
      </c>
      <c r="AB20" s="69"/>
      <c r="AD20" s="14"/>
      <c r="AE20" s="16"/>
    </row>
    <row r="21" spans="5:31" ht="21" customHeight="1" x14ac:dyDescent="0.4">
      <c r="E21" s="56">
        <v>46143</v>
      </c>
      <c r="F21" s="90"/>
      <c r="G21" s="89"/>
      <c r="H21" s="90"/>
      <c r="I21" s="90"/>
      <c r="J21" s="57">
        <f t="shared" si="3"/>
        <v>0</v>
      </c>
      <c r="K21" s="58">
        <f t="shared" si="0"/>
        <v>0</v>
      </c>
      <c r="L21" s="59">
        <f t="shared" si="4"/>
        <v>0</v>
      </c>
      <c r="M21" s="60">
        <v>5</v>
      </c>
      <c r="N21" s="61"/>
      <c r="O21" s="61"/>
      <c r="P21" s="61"/>
      <c r="Q21" s="62" t="str">
        <f t="shared" si="1"/>
        <v/>
      </c>
      <c r="R21" s="63"/>
      <c r="S21" s="64" t="str">
        <f t="shared" si="2"/>
        <v/>
      </c>
      <c r="T21" s="64">
        <f t="shared" si="5"/>
        <v>0</v>
      </c>
      <c r="U21" s="65"/>
      <c r="V21" s="61"/>
      <c r="W21" s="66"/>
      <c r="X21" s="67"/>
      <c r="Y21" s="68"/>
      <c r="AB21" s="69"/>
      <c r="AD21" s="14"/>
      <c r="AE21" s="16"/>
    </row>
    <row r="22" spans="5:31" ht="21" customHeight="1" x14ac:dyDescent="0.4">
      <c r="E22" s="56">
        <v>46153</v>
      </c>
      <c r="F22" s="90"/>
      <c r="G22" s="89"/>
      <c r="H22" s="90"/>
      <c r="I22" s="90"/>
      <c r="J22" s="57">
        <f t="shared" si="3"/>
        <v>0</v>
      </c>
      <c r="K22" s="58">
        <f t="shared" si="0"/>
        <v>0</v>
      </c>
      <c r="L22" s="59">
        <f t="shared" si="4"/>
        <v>0</v>
      </c>
      <c r="M22" s="60">
        <v>9</v>
      </c>
      <c r="N22" s="61"/>
      <c r="O22" s="61"/>
      <c r="P22" s="61"/>
      <c r="Q22" s="62" t="str">
        <f t="shared" si="1"/>
        <v/>
      </c>
      <c r="R22" s="63" t="str">
        <f>IF(Q22="●",(L22-L21)*(M22+M23)/25,"")</f>
        <v/>
      </c>
      <c r="S22" s="64" t="str">
        <f t="shared" si="2"/>
        <v/>
      </c>
      <c r="T22" s="64">
        <f t="shared" si="5"/>
        <v>0</v>
      </c>
      <c r="U22" s="65"/>
      <c r="V22" s="61"/>
      <c r="W22" s="66"/>
      <c r="X22" s="67"/>
      <c r="Y22" s="68"/>
      <c r="Z22" s="14" t="str">
        <f>IF(AND(V22&gt;V23,W23&gt;0),"計算式要修正"," ")</f>
        <v xml:space="preserve"> </v>
      </c>
      <c r="AB22" s="69"/>
      <c r="AD22" s="14"/>
      <c r="AE22" s="16"/>
    </row>
    <row r="23" spans="5:31" ht="21" customHeight="1" x14ac:dyDescent="0.4">
      <c r="E23" s="56">
        <v>46163</v>
      </c>
      <c r="F23" s="90"/>
      <c r="G23" s="89"/>
      <c r="H23" s="90"/>
      <c r="I23" s="90"/>
      <c r="J23" s="57">
        <f t="shared" si="3"/>
        <v>0</v>
      </c>
      <c r="K23" s="58">
        <f t="shared" si="0"/>
        <v>0</v>
      </c>
      <c r="L23" s="59">
        <f t="shared" si="4"/>
        <v>0</v>
      </c>
      <c r="M23" s="60">
        <v>9</v>
      </c>
      <c r="N23" s="61"/>
      <c r="O23" s="61"/>
      <c r="P23" s="61"/>
      <c r="Q23" s="62" t="str">
        <f t="shared" si="1"/>
        <v/>
      </c>
      <c r="R23" s="63" t="str">
        <f>IF(Q23="●",(L23-L22)*M23/25,"")</f>
        <v/>
      </c>
      <c r="S23" s="64">
        <f t="shared" si="2"/>
        <v>0</v>
      </c>
      <c r="T23" s="64">
        <f t="shared" si="5"/>
        <v>0</v>
      </c>
      <c r="U23" s="65"/>
      <c r="V23" s="61"/>
      <c r="W23" s="66"/>
      <c r="X23" s="67"/>
      <c r="Y23" s="68"/>
      <c r="AB23" s="69"/>
      <c r="AD23" s="14"/>
      <c r="AE23" s="16"/>
    </row>
    <row r="24" spans="5:31" ht="21" customHeight="1" x14ac:dyDescent="0.4">
      <c r="E24" s="56">
        <v>46174</v>
      </c>
      <c r="F24" s="90"/>
      <c r="G24" s="89"/>
      <c r="H24" s="90"/>
      <c r="I24" s="90"/>
      <c r="J24" s="57">
        <f t="shared" si="3"/>
        <v>0</v>
      </c>
      <c r="K24" s="58">
        <f t="shared" si="0"/>
        <v>0</v>
      </c>
      <c r="L24" s="59">
        <f t="shared" si="4"/>
        <v>0</v>
      </c>
      <c r="M24" s="60">
        <v>9</v>
      </c>
      <c r="N24" s="61"/>
      <c r="O24" s="61"/>
      <c r="P24" s="61"/>
      <c r="Q24" s="62" t="str">
        <f t="shared" si="1"/>
        <v/>
      </c>
      <c r="R24" s="63"/>
      <c r="S24" s="64" t="str">
        <f t="shared" si="2"/>
        <v/>
      </c>
      <c r="T24" s="64">
        <f t="shared" si="5"/>
        <v>0</v>
      </c>
      <c r="U24" s="65"/>
      <c r="V24" s="61"/>
      <c r="W24" s="66"/>
      <c r="X24" s="67"/>
      <c r="Y24" s="68"/>
      <c r="Z24" s="14" t="str">
        <f>IF(AND(V24&gt;V25,W25&gt;0),"計算式要修正"," ")</f>
        <v xml:space="preserve"> </v>
      </c>
      <c r="AB24" s="69"/>
      <c r="AD24" s="14"/>
      <c r="AE24" s="16"/>
    </row>
    <row r="25" spans="5:31" ht="21" customHeight="1" x14ac:dyDescent="0.4">
      <c r="E25" s="56">
        <v>46184</v>
      </c>
      <c r="F25" s="90"/>
      <c r="G25" s="89"/>
      <c r="H25" s="90"/>
      <c r="I25" s="90"/>
      <c r="J25" s="57">
        <f t="shared" si="3"/>
        <v>0</v>
      </c>
      <c r="K25" s="58">
        <f t="shared" si="0"/>
        <v>0</v>
      </c>
      <c r="L25" s="59">
        <f t="shared" si="4"/>
        <v>0</v>
      </c>
      <c r="M25" s="60">
        <v>8</v>
      </c>
      <c r="N25" s="61"/>
      <c r="O25" s="61"/>
      <c r="P25" s="61"/>
      <c r="Q25" s="62" t="str">
        <f t="shared" si="1"/>
        <v/>
      </c>
      <c r="R25" s="63" t="str">
        <f>IF(Q25="●",(L25-L24)*(M25+M26)/25,"")</f>
        <v/>
      </c>
      <c r="S25" s="64" t="str">
        <f t="shared" si="2"/>
        <v/>
      </c>
      <c r="T25" s="64">
        <f t="shared" si="5"/>
        <v>0</v>
      </c>
      <c r="U25" s="65"/>
      <c r="V25" s="61"/>
      <c r="W25" s="66"/>
      <c r="X25" s="67"/>
      <c r="Y25" s="68"/>
      <c r="AB25" s="69"/>
      <c r="AD25" s="14"/>
      <c r="AE25" s="16"/>
    </row>
    <row r="26" spans="5:31" ht="21" customHeight="1" x14ac:dyDescent="0.4">
      <c r="E26" s="56">
        <v>46194</v>
      </c>
      <c r="F26" s="90"/>
      <c r="G26" s="89"/>
      <c r="H26" s="90"/>
      <c r="I26" s="90"/>
      <c r="J26" s="57">
        <f t="shared" si="3"/>
        <v>0</v>
      </c>
      <c r="K26" s="58">
        <f t="shared" si="0"/>
        <v>0</v>
      </c>
      <c r="L26" s="59">
        <f t="shared" si="4"/>
        <v>0</v>
      </c>
      <c r="M26" s="60">
        <v>9</v>
      </c>
      <c r="N26" s="61"/>
      <c r="O26" s="61"/>
      <c r="P26" s="61"/>
      <c r="Q26" s="62" t="str">
        <f t="shared" si="1"/>
        <v/>
      </c>
      <c r="R26" s="63" t="str">
        <f>IF(Q26="●",(L26-L25)*M26/25,"")</f>
        <v/>
      </c>
      <c r="S26" s="64">
        <f t="shared" si="2"/>
        <v>0</v>
      </c>
      <c r="T26" s="64">
        <f t="shared" si="5"/>
        <v>0</v>
      </c>
      <c r="U26" s="65"/>
      <c r="V26" s="61"/>
      <c r="W26" s="66"/>
      <c r="X26" s="67"/>
      <c r="Y26" s="68"/>
      <c r="Z26" s="14" t="str">
        <f t="shared" ref="Z26" si="6">IF(AND(V26&gt;V27,W27&gt;0),"計算式要修正"," ")</f>
        <v xml:space="preserve"> </v>
      </c>
      <c r="AB26" s="69"/>
      <c r="AD26" s="14"/>
      <c r="AE26" s="16"/>
    </row>
    <row r="27" spans="5:31" ht="21" customHeight="1" x14ac:dyDescent="0.4">
      <c r="E27" s="56">
        <v>46204</v>
      </c>
      <c r="F27" s="90"/>
      <c r="G27" s="89"/>
      <c r="H27" s="90"/>
      <c r="I27" s="90"/>
      <c r="J27" s="57">
        <f t="shared" si="3"/>
        <v>0</v>
      </c>
      <c r="K27" s="58">
        <f t="shared" si="0"/>
        <v>0</v>
      </c>
      <c r="L27" s="59">
        <f t="shared" si="4"/>
        <v>0</v>
      </c>
      <c r="M27" s="60">
        <v>7</v>
      </c>
      <c r="N27" s="61"/>
      <c r="O27" s="61"/>
      <c r="P27" s="61"/>
      <c r="Q27" s="62" t="str">
        <f t="shared" si="1"/>
        <v/>
      </c>
      <c r="R27" s="63"/>
      <c r="S27" s="64" t="str">
        <f t="shared" si="2"/>
        <v/>
      </c>
      <c r="T27" s="64">
        <f t="shared" si="5"/>
        <v>0</v>
      </c>
      <c r="U27" s="65"/>
      <c r="V27" s="61"/>
      <c r="W27" s="66"/>
      <c r="X27" s="67"/>
      <c r="Y27" s="68"/>
      <c r="AB27" s="69"/>
      <c r="AD27" s="14"/>
      <c r="AE27" s="16"/>
    </row>
    <row r="28" spans="5:31" ht="21" customHeight="1" x14ac:dyDescent="0.4">
      <c r="E28" s="56">
        <v>46214</v>
      </c>
      <c r="F28" s="90"/>
      <c r="G28" s="89"/>
      <c r="H28" s="90"/>
      <c r="I28" s="90"/>
      <c r="J28" s="57">
        <f t="shared" si="3"/>
        <v>0</v>
      </c>
      <c r="K28" s="58">
        <f t="shared" si="0"/>
        <v>0</v>
      </c>
      <c r="L28" s="59">
        <f t="shared" si="4"/>
        <v>0</v>
      </c>
      <c r="M28" s="60">
        <v>10</v>
      </c>
      <c r="N28" s="61"/>
      <c r="O28" s="61"/>
      <c r="P28" s="61"/>
      <c r="Q28" s="62" t="str">
        <f t="shared" si="1"/>
        <v/>
      </c>
      <c r="R28" s="63" t="str">
        <f>IF(Q28="●",(L28-L27)*(M28+M29)/25,"")</f>
        <v/>
      </c>
      <c r="S28" s="64" t="str">
        <f t="shared" si="2"/>
        <v/>
      </c>
      <c r="T28" s="64">
        <f t="shared" si="5"/>
        <v>0</v>
      </c>
      <c r="U28" s="65"/>
      <c r="V28" s="61"/>
      <c r="W28" s="66"/>
      <c r="X28" s="67"/>
      <c r="Y28" s="68"/>
      <c r="Z28" s="14" t="str">
        <f t="shared" ref="Z28" si="7">IF(AND(V28&gt;V29,W29&gt;0),"計算式要修正"," ")</f>
        <v xml:space="preserve"> </v>
      </c>
      <c r="AB28" s="69"/>
      <c r="AD28" s="14"/>
      <c r="AE28" s="16"/>
    </row>
    <row r="29" spans="5:31" ht="21" customHeight="1" x14ac:dyDescent="0.4">
      <c r="E29" s="56">
        <v>46224</v>
      </c>
      <c r="F29" s="90"/>
      <c r="G29" s="89"/>
      <c r="H29" s="90"/>
      <c r="I29" s="90"/>
      <c r="J29" s="57">
        <f t="shared" si="3"/>
        <v>0</v>
      </c>
      <c r="K29" s="58">
        <f t="shared" si="0"/>
        <v>0</v>
      </c>
      <c r="L29" s="59">
        <f t="shared" si="4"/>
        <v>0</v>
      </c>
      <c r="M29" s="60">
        <v>8</v>
      </c>
      <c r="N29" s="61"/>
      <c r="O29" s="61"/>
      <c r="P29" s="61"/>
      <c r="Q29" s="62" t="str">
        <f t="shared" si="1"/>
        <v/>
      </c>
      <c r="R29" s="63" t="str">
        <f>IF(Q29="●",(L29-L28)*M29/25,"")</f>
        <v/>
      </c>
      <c r="S29" s="64">
        <f t="shared" si="2"/>
        <v>0</v>
      </c>
      <c r="T29" s="64">
        <f t="shared" si="5"/>
        <v>0</v>
      </c>
      <c r="U29" s="65"/>
      <c r="V29" s="61"/>
      <c r="W29" s="66"/>
      <c r="X29" s="67"/>
      <c r="Y29" s="68"/>
      <c r="AB29" s="69"/>
      <c r="AD29" s="14"/>
      <c r="AE29" s="16"/>
    </row>
    <row r="30" spans="5:31" ht="21" customHeight="1" x14ac:dyDescent="0.4">
      <c r="E30" s="56">
        <v>46235</v>
      </c>
      <c r="F30" s="90"/>
      <c r="G30" s="89"/>
      <c r="H30" s="90"/>
      <c r="I30" s="90"/>
      <c r="J30" s="57">
        <f t="shared" si="3"/>
        <v>0</v>
      </c>
      <c r="K30" s="58">
        <f t="shared" si="0"/>
        <v>0</v>
      </c>
      <c r="L30" s="59">
        <f t="shared" si="4"/>
        <v>0</v>
      </c>
      <c r="M30" s="60">
        <v>8</v>
      </c>
      <c r="N30" s="61"/>
      <c r="O30" s="61"/>
      <c r="P30" s="61"/>
      <c r="Q30" s="62" t="str">
        <f t="shared" si="1"/>
        <v/>
      </c>
      <c r="R30" s="63"/>
      <c r="S30" s="64" t="str">
        <f t="shared" si="2"/>
        <v/>
      </c>
      <c r="T30" s="64">
        <f t="shared" si="5"/>
        <v>0</v>
      </c>
      <c r="U30" s="65"/>
      <c r="V30" s="61"/>
      <c r="W30" s="66"/>
      <c r="X30" s="67"/>
      <c r="Y30" s="68"/>
      <c r="Z30" s="14" t="str">
        <f t="shared" ref="Z30" si="8">IF(AND(V30&gt;V31,W31&gt;0),"計算式要修正"," ")</f>
        <v xml:space="preserve"> </v>
      </c>
      <c r="AB30" s="69"/>
      <c r="AD30" s="14"/>
      <c r="AE30" s="16"/>
    </row>
    <row r="31" spans="5:31" ht="21" customHeight="1" x14ac:dyDescent="0.4">
      <c r="E31" s="56">
        <v>46245</v>
      </c>
      <c r="F31" s="90"/>
      <c r="G31" s="89"/>
      <c r="H31" s="90"/>
      <c r="I31" s="90"/>
      <c r="J31" s="57">
        <f t="shared" si="3"/>
        <v>0</v>
      </c>
      <c r="K31" s="58">
        <f t="shared" si="0"/>
        <v>0</v>
      </c>
      <c r="L31" s="59">
        <f t="shared" si="4"/>
        <v>0</v>
      </c>
      <c r="M31" s="60">
        <v>9</v>
      </c>
      <c r="N31" s="61"/>
      <c r="O31" s="61"/>
      <c r="P31" s="61"/>
      <c r="Q31" s="62" t="str">
        <f t="shared" si="1"/>
        <v/>
      </c>
      <c r="R31" s="63" t="str">
        <f>IF(Q31="●",(L31-L30)*(M31+M32)/25,"")</f>
        <v/>
      </c>
      <c r="S31" s="64" t="str">
        <f t="shared" si="2"/>
        <v/>
      </c>
      <c r="T31" s="64">
        <f t="shared" si="5"/>
        <v>0</v>
      </c>
      <c r="U31" s="65"/>
      <c r="V31" s="61"/>
      <c r="W31" s="66"/>
      <c r="X31" s="67"/>
      <c r="Y31" s="68"/>
      <c r="AB31" s="69"/>
      <c r="AD31" s="14"/>
      <c r="AE31" s="16"/>
    </row>
    <row r="32" spans="5:31" ht="21" customHeight="1" x14ac:dyDescent="0.4">
      <c r="E32" s="56">
        <v>46255</v>
      </c>
      <c r="F32" s="90"/>
      <c r="G32" s="89"/>
      <c r="H32" s="90"/>
      <c r="I32" s="90"/>
      <c r="J32" s="57">
        <f t="shared" si="3"/>
        <v>0</v>
      </c>
      <c r="K32" s="58">
        <f t="shared" si="0"/>
        <v>0</v>
      </c>
      <c r="L32" s="59">
        <f t="shared" si="4"/>
        <v>0</v>
      </c>
      <c r="M32" s="60">
        <v>9</v>
      </c>
      <c r="N32" s="61"/>
      <c r="O32" s="61"/>
      <c r="P32" s="61"/>
      <c r="Q32" s="62" t="str">
        <f t="shared" si="1"/>
        <v/>
      </c>
      <c r="R32" s="63" t="str">
        <f>IF(Q32="●",(L32-L31)*M32/25,"")</f>
        <v/>
      </c>
      <c r="S32" s="64">
        <f t="shared" si="2"/>
        <v>0</v>
      </c>
      <c r="T32" s="64">
        <f t="shared" si="5"/>
        <v>0</v>
      </c>
      <c r="U32" s="65"/>
      <c r="V32" s="61"/>
      <c r="W32" s="66"/>
      <c r="X32" s="67"/>
      <c r="Y32" s="68"/>
      <c r="Z32" s="14" t="str">
        <f>IF(AND(V32&gt;V33,W33&gt;0),"計算式要修正"," ")</f>
        <v xml:space="preserve"> </v>
      </c>
      <c r="AB32" s="69"/>
      <c r="AD32" s="14"/>
      <c r="AE32" s="16"/>
    </row>
    <row r="33" spans="5:31" ht="21" customHeight="1" x14ac:dyDescent="0.4">
      <c r="E33" s="56">
        <v>46266</v>
      </c>
      <c r="F33" s="90"/>
      <c r="G33" s="89"/>
      <c r="H33" s="90"/>
      <c r="I33" s="90"/>
      <c r="J33" s="57">
        <f t="shared" si="3"/>
        <v>0</v>
      </c>
      <c r="K33" s="58">
        <f t="shared" si="0"/>
        <v>0</v>
      </c>
      <c r="L33" s="59">
        <f t="shared" si="4"/>
        <v>0</v>
      </c>
      <c r="M33" s="60">
        <v>8</v>
      </c>
      <c r="N33" s="61"/>
      <c r="O33" s="61"/>
      <c r="P33" s="61"/>
      <c r="Q33" s="62" t="str">
        <f t="shared" si="1"/>
        <v/>
      </c>
      <c r="R33" s="63"/>
      <c r="S33" s="64" t="str">
        <f t="shared" si="2"/>
        <v/>
      </c>
      <c r="T33" s="64">
        <f t="shared" si="5"/>
        <v>0</v>
      </c>
      <c r="U33" s="65"/>
      <c r="V33" s="61"/>
      <c r="W33" s="66"/>
      <c r="X33" s="67"/>
      <c r="Y33" s="68"/>
      <c r="Z33" s="14" t="str">
        <f t="shared" ref="Z33:Z52" si="9">IF(AND(V33&gt;V34,W34&gt;0),"計算式要修正"," ")</f>
        <v xml:space="preserve"> </v>
      </c>
      <c r="AB33" s="69"/>
      <c r="AD33" s="14"/>
      <c r="AE33" s="16"/>
    </row>
    <row r="34" spans="5:31" ht="21" customHeight="1" x14ac:dyDescent="0.4">
      <c r="E34" s="56">
        <v>46276</v>
      </c>
      <c r="F34" s="90"/>
      <c r="G34" s="89"/>
      <c r="H34" s="90"/>
      <c r="I34" s="90"/>
      <c r="J34" s="57">
        <f t="shared" si="3"/>
        <v>0</v>
      </c>
      <c r="K34" s="58">
        <f t="shared" si="0"/>
        <v>0</v>
      </c>
      <c r="L34" s="59">
        <f t="shared" si="4"/>
        <v>0</v>
      </c>
      <c r="M34" s="60">
        <v>6</v>
      </c>
      <c r="N34" s="61"/>
      <c r="O34" s="61"/>
      <c r="P34" s="61"/>
      <c r="Q34" s="62" t="str">
        <f t="shared" si="1"/>
        <v/>
      </c>
      <c r="R34" s="63" t="str">
        <f>IF(Q34="●",(L34-L33)*(M34+M35)/25,"")</f>
        <v/>
      </c>
      <c r="S34" s="64" t="str">
        <f t="shared" si="2"/>
        <v/>
      </c>
      <c r="T34" s="64">
        <f t="shared" si="5"/>
        <v>0</v>
      </c>
      <c r="U34" s="65"/>
      <c r="V34" s="61"/>
      <c r="W34" s="66"/>
      <c r="X34" s="67"/>
      <c r="Y34" s="68"/>
      <c r="Z34" s="14" t="str">
        <f>IF(AND(V34&gt;V35,W35&gt;0),"計算式要修正"," ")</f>
        <v xml:space="preserve"> </v>
      </c>
      <c r="AB34" s="69"/>
      <c r="AD34" s="14"/>
      <c r="AE34" s="16"/>
    </row>
    <row r="35" spans="5:31" ht="21" customHeight="1" x14ac:dyDescent="0.4">
      <c r="E35" s="56">
        <v>46286</v>
      </c>
      <c r="F35" s="90"/>
      <c r="G35" s="89"/>
      <c r="H35" s="90"/>
      <c r="I35" s="90"/>
      <c r="J35" s="57">
        <f t="shared" si="3"/>
        <v>0</v>
      </c>
      <c r="K35" s="58">
        <f t="shared" si="0"/>
        <v>0</v>
      </c>
      <c r="L35" s="59">
        <f t="shared" si="4"/>
        <v>0</v>
      </c>
      <c r="M35" s="60">
        <v>9</v>
      </c>
      <c r="N35" s="61"/>
      <c r="O35" s="61"/>
      <c r="P35" s="61"/>
      <c r="Q35" s="62" t="str">
        <f t="shared" si="1"/>
        <v/>
      </c>
      <c r="R35" s="63" t="str">
        <f>IF(Q35="●",(L35-L34)*M35/25,"")</f>
        <v/>
      </c>
      <c r="S35" s="64">
        <f t="shared" si="2"/>
        <v>0</v>
      </c>
      <c r="T35" s="64">
        <f t="shared" si="5"/>
        <v>0</v>
      </c>
      <c r="U35" s="65"/>
      <c r="V35" s="61"/>
      <c r="W35" s="66"/>
      <c r="X35" s="67"/>
      <c r="Y35" s="68"/>
      <c r="AB35" s="69"/>
      <c r="AD35" s="14"/>
      <c r="AE35" s="16"/>
    </row>
    <row r="36" spans="5:31" ht="21" customHeight="1" x14ac:dyDescent="0.4">
      <c r="E36" s="56">
        <v>46296</v>
      </c>
      <c r="F36" s="90"/>
      <c r="G36" s="89"/>
      <c r="H36" s="90"/>
      <c r="I36" s="90"/>
      <c r="J36" s="57">
        <f t="shared" si="3"/>
        <v>0</v>
      </c>
      <c r="K36" s="58">
        <f t="shared" si="0"/>
        <v>0</v>
      </c>
      <c r="L36" s="59">
        <f t="shared" si="4"/>
        <v>0</v>
      </c>
      <c r="M36" s="60">
        <v>7</v>
      </c>
      <c r="N36" s="61"/>
      <c r="O36" s="61"/>
      <c r="P36" s="61"/>
      <c r="Q36" s="62" t="str">
        <f t="shared" si="1"/>
        <v/>
      </c>
      <c r="R36" s="63"/>
      <c r="S36" s="64" t="str">
        <f t="shared" si="2"/>
        <v/>
      </c>
      <c r="T36" s="64">
        <f t="shared" si="5"/>
        <v>0</v>
      </c>
      <c r="U36" s="65"/>
      <c r="V36" s="61"/>
      <c r="W36" s="66"/>
      <c r="X36" s="67"/>
      <c r="Y36" s="68"/>
      <c r="Z36" s="14" t="str">
        <f>IF(AND(V36&gt;V37,W37&gt;0),"計算式要修正"," ")</f>
        <v xml:space="preserve"> </v>
      </c>
      <c r="AB36" s="69"/>
      <c r="AD36" s="14"/>
      <c r="AE36" s="16"/>
    </row>
    <row r="37" spans="5:31" ht="21" customHeight="1" x14ac:dyDescent="0.4">
      <c r="E37" s="56">
        <v>46306</v>
      </c>
      <c r="F37" s="90"/>
      <c r="G37" s="89"/>
      <c r="H37" s="90"/>
      <c r="I37" s="90"/>
      <c r="J37" s="57">
        <f t="shared" si="3"/>
        <v>0</v>
      </c>
      <c r="K37" s="58">
        <f t="shared" si="0"/>
        <v>0</v>
      </c>
      <c r="L37" s="59">
        <f t="shared" si="4"/>
        <v>0</v>
      </c>
      <c r="M37" s="60">
        <v>10</v>
      </c>
      <c r="N37" s="61"/>
      <c r="O37" s="61"/>
      <c r="P37" s="61"/>
      <c r="Q37" s="62" t="str">
        <f t="shared" si="1"/>
        <v/>
      </c>
      <c r="R37" s="63" t="str">
        <f>IF(Q37="●",(L37-L36)*(M37+M38)/25,"")</f>
        <v/>
      </c>
      <c r="S37" s="64" t="str">
        <f t="shared" si="2"/>
        <v/>
      </c>
      <c r="T37" s="64">
        <f t="shared" si="5"/>
        <v>0</v>
      </c>
      <c r="U37" s="65"/>
      <c r="V37" s="61"/>
      <c r="W37" s="66"/>
      <c r="X37" s="67"/>
      <c r="Y37" s="68"/>
      <c r="AB37" s="69"/>
      <c r="AD37" s="14"/>
      <c r="AE37" s="16"/>
    </row>
    <row r="38" spans="5:31" ht="21" customHeight="1" x14ac:dyDescent="0.4">
      <c r="E38" s="56">
        <v>46316</v>
      </c>
      <c r="F38" s="90"/>
      <c r="G38" s="89"/>
      <c r="H38" s="90"/>
      <c r="I38" s="90"/>
      <c r="J38" s="57">
        <f t="shared" si="3"/>
        <v>0</v>
      </c>
      <c r="K38" s="58">
        <f t="shared" si="0"/>
        <v>0</v>
      </c>
      <c r="L38" s="59">
        <f t="shared" si="4"/>
        <v>0</v>
      </c>
      <c r="M38" s="60">
        <v>7</v>
      </c>
      <c r="N38" s="61"/>
      <c r="O38" s="61"/>
      <c r="P38" s="61"/>
      <c r="Q38" s="62" t="str">
        <f t="shared" si="1"/>
        <v/>
      </c>
      <c r="R38" s="63" t="str">
        <f>IF(Q38="●",(L38-L37)*M38/25,"")</f>
        <v/>
      </c>
      <c r="S38" s="64">
        <f t="shared" si="2"/>
        <v>0</v>
      </c>
      <c r="T38" s="64">
        <f t="shared" si="5"/>
        <v>0</v>
      </c>
      <c r="U38" s="65"/>
      <c r="V38" s="61"/>
      <c r="W38" s="66"/>
      <c r="X38" s="67"/>
      <c r="Y38" s="68"/>
      <c r="Z38" s="14" t="str">
        <f>IF(AND(V38&gt;V51,W51&gt;0),"計算式要修正"," ")</f>
        <v xml:space="preserve"> </v>
      </c>
      <c r="AB38" s="69"/>
      <c r="AD38" s="14"/>
      <c r="AE38" s="16"/>
    </row>
    <row r="39" spans="5:31" ht="21" customHeight="1" x14ac:dyDescent="0.4">
      <c r="E39" s="56">
        <v>46327</v>
      </c>
      <c r="F39" s="90"/>
      <c r="G39" s="89"/>
      <c r="H39" s="90"/>
      <c r="I39" s="90"/>
      <c r="J39" s="57">
        <f t="shared" si="3"/>
        <v>0</v>
      </c>
      <c r="K39" s="58">
        <f t="shared" si="0"/>
        <v>0</v>
      </c>
      <c r="L39" s="59">
        <f t="shared" si="4"/>
        <v>0</v>
      </c>
      <c r="M39" s="60">
        <v>7</v>
      </c>
      <c r="N39" s="61"/>
      <c r="O39" s="61"/>
      <c r="P39" s="61"/>
      <c r="Q39" s="62" t="str">
        <f t="shared" si="1"/>
        <v/>
      </c>
      <c r="R39" s="63"/>
      <c r="S39" s="64" t="str">
        <f t="shared" si="2"/>
        <v/>
      </c>
      <c r="T39" s="64">
        <f t="shared" si="5"/>
        <v>0</v>
      </c>
      <c r="U39" s="65"/>
      <c r="V39" s="61"/>
      <c r="W39" s="66"/>
      <c r="X39" s="67"/>
      <c r="Y39" s="68"/>
      <c r="AB39" s="69"/>
      <c r="AD39" s="14"/>
      <c r="AE39" s="16"/>
    </row>
    <row r="40" spans="5:31" ht="21" customHeight="1" x14ac:dyDescent="0.4">
      <c r="E40" s="56">
        <v>46337</v>
      </c>
      <c r="F40" s="90"/>
      <c r="G40" s="89"/>
      <c r="H40" s="90"/>
      <c r="I40" s="90"/>
      <c r="J40" s="57">
        <f t="shared" si="3"/>
        <v>0</v>
      </c>
      <c r="K40" s="58">
        <f t="shared" si="0"/>
        <v>0</v>
      </c>
      <c r="L40" s="59">
        <f t="shared" si="4"/>
        <v>0</v>
      </c>
      <c r="M40" s="60">
        <v>9</v>
      </c>
      <c r="N40" s="61"/>
      <c r="O40" s="61"/>
      <c r="P40" s="61"/>
      <c r="Q40" s="62" t="str">
        <f t="shared" si="1"/>
        <v/>
      </c>
      <c r="R40" s="63" t="str">
        <f>IF(Q40="●",(L40-L39)*(M40+M41)/25,"")</f>
        <v/>
      </c>
      <c r="S40" s="64" t="str">
        <f t="shared" si="2"/>
        <v/>
      </c>
      <c r="T40" s="64">
        <f t="shared" si="5"/>
        <v>0</v>
      </c>
      <c r="U40" s="65"/>
      <c r="V40" s="61"/>
      <c r="W40" s="66"/>
      <c r="X40" s="67"/>
      <c r="Y40" s="68"/>
      <c r="AB40" s="69"/>
      <c r="AD40" s="14"/>
      <c r="AE40" s="16"/>
    </row>
    <row r="41" spans="5:31" ht="21" customHeight="1" x14ac:dyDescent="0.4">
      <c r="E41" s="56">
        <v>46347</v>
      </c>
      <c r="F41" s="90"/>
      <c r="G41" s="89"/>
      <c r="H41" s="90"/>
      <c r="I41" s="90"/>
      <c r="J41" s="57">
        <f t="shared" si="3"/>
        <v>0</v>
      </c>
      <c r="K41" s="58">
        <f t="shared" si="0"/>
        <v>0</v>
      </c>
      <c r="L41" s="59">
        <f t="shared" si="4"/>
        <v>0</v>
      </c>
      <c r="M41" s="60">
        <v>7</v>
      </c>
      <c r="N41" s="61"/>
      <c r="O41" s="61"/>
      <c r="P41" s="61"/>
      <c r="Q41" s="62" t="str">
        <f t="shared" si="1"/>
        <v/>
      </c>
      <c r="R41" s="63" t="str">
        <f>IF(Q41="●",(L41-L40)*M41/25,"")</f>
        <v/>
      </c>
      <c r="S41" s="64">
        <f t="shared" si="2"/>
        <v>0</v>
      </c>
      <c r="T41" s="64">
        <f t="shared" si="5"/>
        <v>0</v>
      </c>
      <c r="U41" s="65"/>
      <c r="V41" s="61"/>
      <c r="W41" s="66"/>
      <c r="X41" s="67"/>
      <c r="Y41" s="68"/>
      <c r="AB41" s="69"/>
      <c r="AD41" s="14"/>
      <c r="AE41" s="16"/>
    </row>
    <row r="42" spans="5:31" ht="21" customHeight="1" x14ac:dyDescent="0.4">
      <c r="E42" s="56">
        <v>46357</v>
      </c>
      <c r="F42" s="90"/>
      <c r="G42" s="89"/>
      <c r="H42" s="90"/>
      <c r="I42" s="90"/>
      <c r="J42" s="57">
        <f t="shared" si="3"/>
        <v>0</v>
      </c>
      <c r="K42" s="58">
        <f t="shared" si="0"/>
        <v>0</v>
      </c>
      <c r="L42" s="59">
        <f t="shared" si="4"/>
        <v>0</v>
      </c>
      <c r="M42" s="60">
        <v>9</v>
      </c>
      <c r="N42" s="61"/>
      <c r="O42" s="61"/>
      <c r="P42" s="61"/>
      <c r="Q42" s="62" t="str">
        <f t="shared" si="1"/>
        <v/>
      </c>
      <c r="R42" s="63"/>
      <c r="S42" s="64" t="str">
        <f t="shared" si="2"/>
        <v/>
      </c>
      <c r="T42" s="64">
        <f t="shared" si="5"/>
        <v>0</v>
      </c>
      <c r="U42" s="65"/>
      <c r="V42" s="61"/>
      <c r="W42" s="66"/>
      <c r="X42" s="67"/>
      <c r="Y42" s="68"/>
      <c r="AB42" s="69"/>
      <c r="AD42" s="14"/>
      <c r="AE42" s="16"/>
    </row>
    <row r="43" spans="5:31" ht="21" customHeight="1" x14ac:dyDescent="0.4">
      <c r="E43" s="56">
        <v>46367</v>
      </c>
      <c r="F43" s="90"/>
      <c r="G43" s="89"/>
      <c r="H43" s="90"/>
      <c r="I43" s="90"/>
      <c r="J43" s="57">
        <f t="shared" si="3"/>
        <v>0</v>
      </c>
      <c r="K43" s="58">
        <f t="shared" si="0"/>
        <v>0</v>
      </c>
      <c r="L43" s="59">
        <f t="shared" si="4"/>
        <v>0</v>
      </c>
      <c r="M43" s="60">
        <v>8</v>
      </c>
      <c r="N43" s="61"/>
      <c r="O43" s="61"/>
      <c r="P43" s="61"/>
      <c r="Q43" s="62" t="str">
        <f t="shared" si="1"/>
        <v/>
      </c>
      <c r="R43" s="63" t="str">
        <f>IF(Q43="●",(L43-L42)*(M43+M44)/25,"")</f>
        <v/>
      </c>
      <c r="S43" s="64" t="str">
        <f t="shared" si="2"/>
        <v/>
      </c>
      <c r="T43" s="64">
        <f t="shared" si="5"/>
        <v>0</v>
      </c>
      <c r="U43" s="65"/>
      <c r="V43" s="61"/>
      <c r="W43" s="66"/>
      <c r="X43" s="67"/>
      <c r="Y43" s="68"/>
      <c r="AB43" s="69"/>
      <c r="AD43" s="14"/>
      <c r="AE43" s="16"/>
    </row>
    <row r="44" spans="5:31" ht="21" customHeight="1" x14ac:dyDescent="0.4">
      <c r="E44" s="56">
        <v>46377</v>
      </c>
      <c r="F44" s="90"/>
      <c r="G44" s="89"/>
      <c r="H44" s="90"/>
      <c r="I44" s="90"/>
      <c r="J44" s="57">
        <f t="shared" si="3"/>
        <v>0</v>
      </c>
      <c r="K44" s="58">
        <f t="shared" si="0"/>
        <v>0</v>
      </c>
      <c r="L44" s="59">
        <f t="shared" si="4"/>
        <v>0</v>
      </c>
      <c r="M44" s="60">
        <v>7</v>
      </c>
      <c r="N44" s="61"/>
      <c r="O44" s="61"/>
      <c r="P44" s="61"/>
      <c r="Q44" s="62" t="str">
        <f t="shared" si="1"/>
        <v/>
      </c>
      <c r="R44" s="63" t="str">
        <f>IF(Q44="●",(L44-L43)*M44/25,"")</f>
        <v/>
      </c>
      <c r="S44" s="64">
        <f t="shared" si="2"/>
        <v>0</v>
      </c>
      <c r="T44" s="64">
        <f t="shared" si="5"/>
        <v>0</v>
      </c>
      <c r="U44" s="65"/>
      <c r="V44" s="61"/>
      <c r="W44" s="66"/>
      <c r="X44" s="67"/>
      <c r="Y44" s="68"/>
      <c r="AB44" s="69"/>
      <c r="AD44" s="14"/>
      <c r="AE44" s="16"/>
    </row>
    <row r="45" spans="5:31" ht="21" customHeight="1" x14ac:dyDescent="0.4">
      <c r="E45" s="56">
        <v>46388</v>
      </c>
      <c r="F45" s="90"/>
      <c r="G45" s="89"/>
      <c r="H45" s="90"/>
      <c r="I45" s="90"/>
      <c r="J45" s="57">
        <f t="shared" si="3"/>
        <v>0</v>
      </c>
      <c r="K45" s="58">
        <f t="shared" si="0"/>
        <v>0</v>
      </c>
      <c r="L45" s="59">
        <f t="shared" si="4"/>
        <v>0</v>
      </c>
      <c r="M45" s="60">
        <v>6</v>
      </c>
      <c r="N45" s="61"/>
      <c r="O45" s="61"/>
      <c r="P45" s="61"/>
      <c r="Q45" s="62" t="str">
        <f t="shared" si="1"/>
        <v/>
      </c>
      <c r="R45" s="63"/>
      <c r="S45" s="64" t="str">
        <f t="shared" si="2"/>
        <v/>
      </c>
      <c r="T45" s="64">
        <f t="shared" si="5"/>
        <v>0</v>
      </c>
      <c r="U45" s="65"/>
      <c r="V45" s="61"/>
      <c r="W45" s="66"/>
      <c r="X45" s="67"/>
      <c r="Y45" s="68"/>
      <c r="AB45" s="69"/>
      <c r="AD45" s="14"/>
      <c r="AE45" s="16"/>
    </row>
    <row r="46" spans="5:31" ht="21" customHeight="1" x14ac:dyDescent="0.4">
      <c r="E46" s="56">
        <v>46398</v>
      </c>
      <c r="F46" s="90"/>
      <c r="G46" s="89"/>
      <c r="H46" s="90"/>
      <c r="I46" s="90"/>
      <c r="J46" s="57">
        <f t="shared" si="3"/>
        <v>0</v>
      </c>
      <c r="K46" s="58">
        <f t="shared" si="0"/>
        <v>0</v>
      </c>
      <c r="L46" s="59">
        <f t="shared" si="4"/>
        <v>0</v>
      </c>
      <c r="M46" s="60">
        <v>8</v>
      </c>
      <c r="N46" s="61"/>
      <c r="O46" s="61"/>
      <c r="P46" s="61"/>
      <c r="Q46" s="62" t="str">
        <f t="shared" si="1"/>
        <v/>
      </c>
      <c r="R46" s="63" t="str">
        <f>IF(Q46="●",(L46-L45)*(M46+M47)/25,"")</f>
        <v/>
      </c>
      <c r="S46" s="64" t="str">
        <f t="shared" si="2"/>
        <v/>
      </c>
      <c r="T46" s="64">
        <f t="shared" si="5"/>
        <v>0</v>
      </c>
      <c r="U46" s="65"/>
      <c r="V46" s="61"/>
      <c r="W46" s="66"/>
      <c r="X46" s="67"/>
      <c r="Y46" s="68"/>
      <c r="AB46" s="69"/>
      <c r="AD46" s="14"/>
      <c r="AE46" s="16"/>
    </row>
    <row r="47" spans="5:31" ht="21" customHeight="1" x14ac:dyDescent="0.4">
      <c r="E47" s="56">
        <v>46408</v>
      </c>
      <c r="F47" s="90"/>
      <c r="G47" s="89"/>
      <c r="H47" s="90"/>
      <c r="I47" s="90"/>
      <c r="J47" s="57">
        <f t="shared" si="3"/>
        <v>0</v>
      </c>
      <c r="K47" s="58">
        <f t="shared" si="0"/>
        <v>0</v>
      </c>
      <c r="L47" s="59">
        <f t="shared" si="4"/>
        <v>0</v>
      </c>
      <c r="M47" s="60">
        <v>9</v>
      </c>
      <c r="N47" s="61"/>
      <c r="O47" s="61"/>
      <c r="P47" s="61"/>
      <c r="Q47" s="62" t="str">
        <f t="shared" si="1"/>
        <v/>
      </c>
      <c r="R47" s="63" t="str">
        <f>IF(Q47="●",(L47-L46)*M47/25,"")</f>
        <v/>
      </c>
      <c r="S47" s="64">
        <f t="shared" si="2"/>
        <v>0</v>
      </c>
      <c r="T47" s="64">
        <f t="shared" si="5"/>
        <v>0</v>
      </c>
      <c r="U47" s="65"/>
      <c r="V47" s="61"/>
      <c r="W47" s="66"/>
      <c r="X47" s="67"/>
      <c r="Y47" s="68"/>
      <c r="AB47" s="69"/>
      <c r="AD47" s="14"/>
      <c r="AE47" s="16"/>
    </row>
    <row r="48" spans="5:31" ht="21" customHeight="1" x14ac:dyDescent="0.4">
      <c r="E48" s="56">
        <v>46419</v>
      </c>
      <c r="F48" s="90"/>
      <c r="G48" s="89"/>
      <c r="H48" s="90"/>
      <c r="I48" s="90"/>
      <c r="J48" s="57">
        <f t="shared" si="3"/>
        <v>0</v>
      </c>
      <c r="K48" s="58">
        <f t="shared" si="0"/>
        <v>0</v>
      </c>
      <c r="L48" s="59">
        <f t="shared" si="4"/>
        <v>0</v>
      </c>
      <c r="M48" s="60">
        <v>9</v>
      </c>
      <c r="N48" s="61"/>
      <c r="O48" s="61"/>
      <c r="P48" s="61"/>
      <c r="Q48" s="62" t="str">
        <f t="shared" si="1"/>
        <v/>
      </c>
      <c r="R48" s="63"/>
      <c r="S48" s="64" t="str">
        <f t="shared" si="2"/>
        <v/>
      </c>
      <c r="T48" s="64">
        <f t="shared" si="5"/>
        <v>0</v>
      </c>
      <c r="U48" s="65"/>
      <c r="V48" s="61"/>
      <c r="W48" s="66"/>
      <c r="X48" s="67"/>
      <c r="Y48" s="68"/>
      <c r="AB48" s="69"/>
      <c r="AD48" s="14"/>
      <c r="AE48" s="16"/>
    </row>
    <row r="49" spans="3:32" ht="21" customHeight="1" x14ac:dyDescent="0.4">
      <c r="E49" s="56">
        <v>46429</v>
      </c>
      <c r="F49" s="90"/>
      <c r="G49" s="89"/>
      <c r="H49" s="90"/>
      <c r="I49" s="90"/>
      <c r="J49" s="57">
        <f t="shared" si="3"/>
        <v>0</v>
      </c>
      <c r="K49" s="58">
        <f t="shared" si="0"/>
        <v>0</v>
      </c>
      <c r="L49" s="59">
        <f t="shared" si="4"/>
        <v>0</v>
      </c>
      <c r="M49" s="60">
        <v>8</v>
      </c>
      <c r="N49" s="61"/>
      <c r="O49" s="61"/>
      <c r="P49" s="61"/>
      <c r="Q49" s="62" t="str">
        <f t="shared" si="1"/>
        <v/>
      </c>
      <c r="R49" s="63" t="str">
        <f>IF(Q49="●",(L49-L48)*(M49+M50)/25,"")</f>
        <v/>
      </c>
      <c r="S49" s="64" t="str">
        <f t="shared" si="2"/>
        <v/>
      </c>
      <c r="T49" s="64">
        <f t="shared" si="5"/>
        <v>0</v>
      </c>
      <c r="U49" s="65"/>
      <c r="V49" s="61"/>
      <c r="W49" s="66"/>
      <c r="X49" s="67"/>
      <c r="Y49" s="68"/>
      <c r="AB49" s="69"/>
      <c r="AD49" s="14"/>
      <c r="AE49" s="16"/>
    </row>
    <row r="50" spans="3:32" ht="21" customHeight="1" x14ac:dyDescent="0.4">
      <c r="E50" s="56">
        <v>46439</v>
      </c>
      <c r="F50" s="90"/>
      <c r="G50" s="89"/>
      <c r="H50" s="90"/>
      <c r="I50" s="90"/>
      <c r="J50" s="57">
        <f t="shared" si="3"/>
        <v>0</v>
      </c>
      <c r="K50" s="58">
        <f t="shared" si="0"/>
        <v>0</v>
      </c>
      <c r="L50" s="59">
        <f t="shared" si="4"/>
        <v>0</v>
      </c>
      <c r="M50" s="60">
        <v>5</v>
      </c>
      <c r="N50" s="61"/>
      <c r="O50" s="61"/>
      <c r="P50" s="61"/>
      <c r="Q50" s="62" t="str">
        <f t="shared" si="1"/>
        <v/>
      </c>
      <c r="R50" s="63" t="str">
        <f>IF(Q50="●",(L50-L49)*M50/25,"")</f>
        <v/>
      </c>
      <c r="S50" s="64">
        <f t="shared" si="2"/>
        <v>0</v>
      </c>
      <c r="T50" s="64">
        <f t="shared" si="5"/>
        <v>0</v>
      </c>
      <c r="U50" s="65"/>
      <c r="V50" s="61"/>
      <c r="W50" s="66"/>
      <c r="X50" s="67"/>
      <c r="Y50" s="68"/>
      <c r="AB50" s="69"/>
      <c r="AD50" s="14"/>
      <c r="AE50" s="16"/>
    </row>
    <row r="51" spans="3:32" ht="21" customHeight="1" x14ac:dyDescent="0.4">
      <c r="E51" s="56">
        <v>46447</v>
      </c>
      <c r="F51" s="90"/>
      <c r="G51" s="89"/>
      <c r="H51" s="90"/>
      <c r="I51" s="90"/>
      <c r="J51" s="57">
        <f t="shared" si="3"/>
        <v>0</v>
      </c>
      <c r="K51" s="58">
        <f t="shared" si="0"/>
        <v>0</v>
      </c>
      <c r="L51" s="59">
        <f t="shared" si="4"/>
        <v>0</v>
      </c>
      <c r="M51" s="60">
        <v>9</v>
      </c>
      <c r="N51" s="61"/>
      <c r="O51" s="61"/>
      <c r="P51" s="61"/>
      <c r="Q51" s="62" t="str">
        <f t="shared" si="1"/>
        <v/>
      </c>
      <c r="R51" s="63"/>
      <c r="S51" s="64" t="str">
        <f t="shared" si="2"/>
        <v/>
      </c>
      <c r="T51" s="64">
        <f t="shared" si="5"/>
        <v>0</v>
      </c>
      <c r="U51" s="65"/>
      <c r="V51" s="61"/>
      <c r="W51" s="66"/>
      <c r="X51" s="67"/>
      <c r="Y51" s="68"/>
      <c r="AB51" s="69">
        <f t="shared" ref="AB51:AB53" si="10">W51*X51/25</f>
        <v>0</v>
      </c>
      <c r="AD51" s="14"/>
      <c r="AE51" s="16">
        <v>10</v>
      </c>
    </row>
    <row r="52" spans="3:32" ht="21" customHeight="1" x14ac:dyDescent="0.4">
      <c r="E52" s="56">
        <v>46457</v>
      </c>
      <c r="F52" s="90"/>
      <c r="G52" s="89"/>
      <c r="H52" s="90"/>
      <c r="I52" s="90"/>
      <c r="J52" s="57">
        <f t="shared" si="3"/>
        <v>0</v>
      </c>
      <c r="K52" s="58">
        <f t="shared" si="0"/>
        <v>0</v>
      </c>
      <c r="L52" s="59">
        <f t="shared" si="4"/>
        <v>0</v>
      </c>
      <c r="M52" s="60">
        <v>9</v>
      </c>
      <c r="N52" s="61"/>
      <c r="O52" s="61"/>
      <c r="P52" s="61"/>
      <c r="Q52" s="62" t="str">
        <f t="shared" si="1"/>
        <v/>
      </c>
      <c r="R52" s="63" t="str">
        <f>IF(Q52="●",(L52-L51)*(M52+M53)/25,"")</f>
        <v/>
      </c>
      <c r="S52" s="64" t="str">
        <f t="shared" si="2"/>
        <v/>
      </c>
      <c r="T52" s="64">
        <f t="shared" si="5"/>
        <v>0</v>
      </c>
      <c r="U52" s="65"/>
      <c r="V52" s="61"/>
      <c r="W52" s="66"/>
      <c r="X52" s="67"/>
      <c r="Y52" s="68"/>
      <c r="Z52" s="14" t="str">
        <f t="shared" si="9"/>
        <v xml:space="preserve"> </v>
      </c>
      <c r="AB52" s="69">
        <f t="shared" si="10"/>
        <v>0</v>
      </c>
      <c r="AD52" s="14"/>
      <c r="AE52" s="16">
        <v>13</v>
      </c>
      <c r="AF52" s="14">
        <f>25-AE53</f>
        <v>13</v>
      </c>
    </row>
    <row r="53" spans="3:32" ht="21" customHeight="1" x14ac:dyDescent="0.4">
      <c r="E53" s="56">
        <v>46467</v>
      </c>
      <c r="F53" s="90"/>
      <c r="G53" s="89"/>
      <c r="H53" s="90"/>
      <c r="I53" s="90"/>
      <c r="J53" s="57">
        <f t="shared" si="3"/>
        <v>0</v>
      </c>
      <c r="K53" s="58">
        <f t="shared" si="0"/>
        <v>0</v>
      </c>
      <c r="L53" s="59">
        <f t="shared" si="4"/>
        <v>0</v>
      </c>
      <c r="M53" s="60">
        <v>8</v>
      </c>
      <c r="N53" s="61"/>
      <c r="O53" s="61"/>
      <c r="P53" s="61"/>
      <c r="Q53" s="62" t="str">
        <f t="shared" si="1"/>
        <v/>
      </c>
      <c r="R53" s="63" t="str">
        <f>IF(Q53="●",(L53-L52)*M53/25,"")</f>
        <v/>
      </c>
      <c r="S53" s="64">
        <f t="shared" si="2"/>
        <v>0</v>
      </c>
      <c r="T53" s="64">
        <f t="shared" si="5"/>
        <v>0</v>
      </c>
      <c r="U53" s="65"/>
      <c r="V53" s="61"/>
      <c r="W53" s="66"/>
      <c r="X53" s="67"/>
      <c r="Y53" s="68"/>
      <c r="AB53" s="69">
        <f t="shared" si="10"/>
        <v>0</v>
      </c>
      <c r="AD53" s="14"/>
      <c r="AE53" s="16">
        <v>12</v>
      </c>
    </row>
    <row r="54" spans="3:32" ht="17.25" customHeight="1" x14ac:dyDescent="0.4">
      <c r="E54" s="70" t="s">
        <v>59</v>
      </c>
      <c r="F54" s="70"/>
      <c r="G54" s="70"/>
      <c r="H54" s="70"/>
      <c r="I54" s="71"/>
      <c r="O54" s="70"/>
      <c r="P54" s="70"/>
      <c r="Q54" s="72"/>
      <c r="R54" s="73"/>
      <c r="S54" s="74"/>
      <c r="T54" s="75">
        <f>SUM(T18:T53)</f>
        <v>0</v>
      </c>
      <c r="V54" s="76"/>
      <c r="AD54" s="14"/>
      <c r="AE54" s="16"/>
    </row>
    <row r="55" spans="3:32" ht="17.25" customHeight="1" x14ac:dyDescent="0.4">
      <c r="E55" s="70"/>
      <c r="I55" s="77"/>
      <c r="J55" s="78"/>
      <c r="K55" s="78"/>
      <c r="Q55" s="14"/>
      <c r="S55" s="79"/>
      <c r="T55" s="80"/>
      <c r="U55" s="78"/>
      <c r="AD55" s="14"/>
      <c r="AE55" s="16"/>
    </row>
    <row r="56" spans="3:32" ht="17.25" customHeight="1" x14ac:dyDescent="0.4">
      <c r="E56" s="70"/>
      <c r="Q56" s="14"/>
      <c r="S56" s="79"/>
      <c r="T56" s="80"/>
      <c r="U56" s="78"/>
      <c r="AD56" s="14"/>
      <c r="AE56" s="16"/>
    </row>
    <row r="57" spans="3:32" x14ac:dyDescent="0.4">
      <c r="C57" s="27">
        <v>3</v>
      </c>
      <c r="D57" s="27"/>
      <c r="E57" s="27" t="s">
        <v>7</v>
      </c>
      <c r="F57" s="27"/>
      <c r="Q57" s="14"/>
      <c r="T57" s="15"/>
      <c r="AD57" s="14"/>
      <c r="AE57" s="16"/>
    </row>
    <row r="58" spans="3:32" s="19" customFormat="1" ht="36" customHeight="1" thickBot="1" x14ac:dyDescent="0.2">
      <c r="E58" s="81" t="s">
        <v>8</v>
      </c>
      <c r="F58" s="81"/>
      <c r="G58" s="81"/>
      <c r="H58" s="81"/>
      <c r="I58" s="162" t="s">
        <v>9</v>
      </c>
      <c r="J58" s="162"/>
      <c r="K58" s="162"/>
      <c r="M58" s="82" t="s">
        <v>60</v>
      </c>
      <c r="Q58" s="21"/>
      <c r="R58" s="21"/>
      <c r="S58" s="21"/>
      <c r="U58" s="14"/>
      <c r="AD58" s="24"/>
    </row>
    <row r="59" spans="3:32" ht="17.25" customHeight="1" x14ac:dyDescent="0.4">
      <c r="E59" s="151">
        <f>IFERROR(VLOOKUP(F4,Q5:R12,2)," ")</f>
        <v>84000</v>
      </c>
      <c r="F59" s="152"/>
      <c r="G59" s="153"/>
      <c r="H59" s="163" t="s">
        <v>10</v>
      </c>
      <c r="I59" s="164">
        <f>T54</f>
        <v>0</v>
      </c>
      <c r="J59" s="165"/>
      <c r="K59" s="166"/>
      <c r="L59" s="163" t="s">
        <v>11</v>
      </c>
      <c r="M59" s="151">
        <f>IFERROR(ROUNDDOWN(E59*I59,-3)," ")</f>
        <v>0</v>
      </c>
      <c r="N59" s="152"/>
      <c r="O59" s="153"/>
      <c r="P59" s="83"/>
      <c r="Q59" s="84"/>
      <c r="R59" s="84"/>
      <c r="S59" s="85"/>
      <c r="AC59" s="16"/>
      <c r="AD59" s="14"/>
    </row>
    <row r="60" spans="3:32" ht="17.25" customHeight="1" thickBot="1" x14ac:dyDescent="0.45">
      <c r="E60" s="154"/>
      <c r="F60" s="155"/>
      <c r="G60" s="156"/>
      <c r="H60" s="163"/>
      <c r="I60" s="167"/>
      <c r="J60" s="168"/>
      <c r="K60" s="169"/>
      <c r="L60" s="163"/>
      <c r="M60" s="154"/>
      <c r="N60" s="155"/>
      <c r="O60" s="156"/>
      <c r="P60" s="83"/>
      <c r="Q60" s="84"/>
      <c r="R60" s="84"/>
      <c r="S60" s="85"/>
      <c r="AC60" s="16"/>
      <c r="AD60" s="14"/>
    </row>
    <row r="61" spans="3:32" x14ac:dyDescent="0.4">
      <c r="N61" s="14" t="s">
        <v>12</v>
      </c>
    </row>
    <row r="65" spans="2:2" x14ac:dyDescent="0.4">
      <c r="B65" s="27"/>
    </row>
  </sheetData>
  <mergeCells count="14">
    <mergeCell ref="M59:O60"/>
    <mergeCell ref="F4:G4"/>
    <mergeCell ref="K4:N4"/>
    <mergeCell ref="E14:M14"/>
    <mergeCell ref="F15:G16"/>
    <mergeCell ref="H15:J16"/>
    <mergeCell ref="K15:K17"/>
    <mergeCell ref="L15:L17"/>
    <mergeCell ref="M15:M17"/>
    <mergeCell ref="I58:K58"/>
    <mergeCell ref="E59:G60"/>
    <mergeCell ref="H59:H60"/>
    <mergeCell ref="I59:K60"/>
    <mergeCell ref="L59:L60"/>
  </mergeCells>
  <phoneticPr fontId="2"/>
  <conditionalFormatting sqref="D7">
    <cfRule type="expression" dxfId="7" priority="6">
      <formula>$D$7="〇"</formula>
    </cfRule>
  </conditionalFormatting>
  <conditionalFormatting sqref="E10:G10">
    <cfRule type="expression" dxfId="6" priority="1">
      <formula>E10&lt;&gt;0</formula>
    </cfRule>
  </conditionalFormatting>
  <conditionalFormatting sqref="F4:G4">
    <cfRule type="expression" dxfId="5" priority="3">
      <formula>$F$4&lt;&gt;""</formula>
    </cfRule>
  </conditionalFormatting>
  <conditionalFormatting sqref="F18:I53">
    <cfRule type="expression" dxfId="4" priority="4">
      <formula>F18&lt;&gt;""</formula>
    </cfRule>
  </conditionalFormatting>
  <conditionalFormatting sqref="K4:N4">
    <cfRule type="expression" dxfId="3" priority="2">
      <formula>$K$4&lt;&gt;""</formula>
    </cfRule>
  </conditionalFormatting>
  <conditionalFormatting sqref="N18:O18">
    <cfRule type="expression" dxfId="2" priority="9">
      <formula>L18="×"</formula>
    </cfRule>
  </conditionalFormatting>
  <conditionalFormatting sqref="P18">
    <cfRule type="expression" dxfId="1" priority="10">
      <formula>M18="×"</formula>
    </cfRule>
  </conditionalFormatting>
  <conditionalFormatting sqref="R18:U53">
    <cfRule type="expression" dxfId="0" priority="8">
      <formula>$L18="×"</formula>
    </cfRule>
  </conditionalFormatting>
  <dataValidations count="2">
    <dataValidation type="list" allowBlank="1" showInputMessage="1" showErrorMessage="1" sqref="D7" xr:uid="{E2D294C5-28E6-4669-9D8C-B9403F9641E4}">
      <formula1>"　,〇,×"</formula1>
    </dataValidation>
    <dataValidation type="list" allowBlank="1" showInputMessage="1" showErrorMessage="1" sqref="F4" xr:uid="{2333BB7F-54A3-40C6-A9FE-D6EBD4148B56}">
      <formula1>$AB$5:$AB$8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様式第４号</vt:lpstr>
      <vt:lpstr>別表1</vt:lpstr>
      <vt:lpstr>別表1 (記載例)</vt:lpstr>
      <vt:lpstr>別表1!Print_Area</vt:lpstr>
      <vt:lpstr>'別表1 (記載例)'!Print_Area</vt:lpstr>
      <vt:lpstr>様式第４号!Print_Area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Tsuzuki, Yumi</dc:creator>
  <cp:lastModifiedBy>いりべ</cp:lastModifiedBy>
  <cp:lastPrinted>2026-06-28T23:53:47Z</cp:lastPrinted>
  <dcterms:created xsi:type="dcterms:W3CDTF">2026-03-04T00:48:33Z</dcterms:created>
  <dcterms:modified xsi:type="dcterms:W3CDTF">2026-06-28T23:53:49Z</dcterms:modified>
</cp:coreProperties>
</file>