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F18C0602-43C3-4CA9-9EF9-7EA56EB1496B}" xr6:coauthVersionLast="47" xr6:coauthVersionMax="47" xr10:uidLastSave="{00000000-0000-0000-0000-000000000000}"/>
  <bookViews>
    <workbookView xWindow="-120" yWindow="-120" windowWidth="29040" windowHeight="15720"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【非表示】クエリ結果_学習支援!$B$3:$F$4</definedName>
    <definedName name="ExternalData_2" localSheetId="6" hidden="1">【非表示】クエリ結果!$B$3:$F$4</definedName>
    <definedName name="ExternalData_3" localSheetId="6" hidden="1">【非表示】クエリ結果!$M$18:$N$19</definedName>
    <definedName name="ExternalData_4" localSheetId="6" hidden="1">【非表示】クエリ結果!$H$18:$K$19</definedName>
    <definedName name="ExternalData_5" localSheetId="6" hidden="1">【非表示】クエリ結果!$P$18:$Q$19</definedName>
    <definedName name="ExternalData_6" localSheetId="6" hidden="1">【非表示】クエリ結果!$S$18:$T$19</definedName>
    <definedName name="ExternalData_6" localSheetId="7" hidden="1">【非表示】クエリ結果_学習支援!$S$18:$T$19</definedName>
    <definedName name="ExternalData_7" localSheetId="7" hidden="1">【非表示】クエリ結果_学習支援!$H$18:$K$19</definedName>
    <definedName name="ExternalData_8" localSheetId="7" hidden="1">【非表示】クエリ結果_学習支援!$M$18:$N$19</definedName>
    <definedName name="ExternalData_9" localSheetId="7" hidden="1">【非表示】クエリ結果_学習支援!$P$18:$Q$19</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'③事業計画書(５)'!$A$1:$D$103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⑦【入力不要】概算額の計算シート!$D$1:$S$67</definedName>
    <definedName name="_xlnm.Print_Area" localSheetId="12">⑧役員名簿!$A$1:$G$27</definedName>
    <definedName name="_xlnm.Print_Area" localSheetId="13">'⑨会則（ひな形）'!$A$1:$Y$60</definedName>
    <definedName name="_xlnm.Print_Area" localSheetId="14">⑩収支決算書!$A$1:$F$38</definedName>
    <definedName name="_xlnm.Print_Area" localSheetId="15">⑪市税同意書!$A$1:$Y$21</definedName>
    <definedName name="_xlnm.Print_Area" localSheetId="16">⑫口座振込依頼書!$A$1:$Y$38</definedName>
    <definedName name="_xlnm.Print_Titles" localSheetId="4">'③事業計画書(５)'!$3:$3</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9" l="1"/>
  <c r="AB24" i="49"/>
  <c r="AB22" i="49"/>
  <c r="N18" i="41" l="1"/>
  <c r="L15" i="41"/>
  <c r="H67" i="30"/>
  <c r="D37" i="33"/>
  <c r="K22" i="49"/>
  <c r="V2" i="53"/>
  <c r="M6" i="53" s="1"/>
  <c r="A103" i="55"/>
  <c r="E103" i="55"/>
  <c r="F103"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F70" i="55"/>
  <c r="F71" i="55"/>
  <c r="F72" i="55"/>
  <c r="F73" i="55"/>
  <c r="F74" i="55"/>
  <c r="F75" i="55"/>
  <c r="F76" i="55"/>
  <c r="F77" i="55"/>
  <c r="F78" i="55"/>
  <c r="F79" i="55"/>
  <c r="F80" i="55"/>
  <c r="F81" i="55"/>
  <c r="F82" i="55"/>
  <c r="F83" i="55"/>
  <c r="F84" i="55"/>
  <c r="F85" i="55"/>
  <c r="F86" i="55"/>
  <c r="F87" i="55"/>
  <c r="F88" i="55"/>
  <c r="F89" i="55"/>
  <c r="F90" i="55"/>
  <c r="F91" i="55"/>
  <c r="F92" i="55"/>
  <c r="F93" i="55"/>
  <c r="F94" i="55"/>
  <c r="F95" i="55"/>
  <c r="F96" i="55"/>
  <c r="F97" i="55"/>
  <c r="F98" i="55"/>
  <c r="F99" i="55"/>
  <c r="F100" i="55"/>
  <c r="F101" i="55"/>
  <c r="F102" i="55"/>
  <c r="A57" i="55"/>
  <c r="A58" i="55"/>
  <c r="A59" i="55"/>
  <c r="A60" i="55"/>
  <c r="A61" i="55"/>
  <c r="A62" i="55"/>
  <c r="A63" i="55"/>
  <c r="A64" i="55"/>
  <c r="A65" i="55"/>
  <c r="A66" i="55"/>
  <c r="A67" i="55"/>
  <c r="A68" i="55"/>
  <c r="A69" i="55"/>
  <c r="E57" i="55"/>
  <c r="E58" i="55"/>
  <c r="E59" i="55"/>
  <c r="E60" i="55"/>
  <c r="E61" i="55"/>
  <c r="E62" i="55"/>
  <c r="E63" i="55"/>
  <c r="E64" i="55"/>
  <c r="E65" i="55"/>
  <c r="E66" i="55"/>
  <c r="E67" i="55"/>
  <c r="E68" i="55"/>
  <c r="E69" i="55"/>
  <c r="F57" i="55"/>
  <c r="F58" i="55"/>
  <c r="F59" i="55"/>
  <c r="F60" i="55"/>
  <c r="F61" i="55"/>
  <c r="F62" i="55"/>
  <c r="F63" i="55"/>
  <c r="F64" i="55"/>
  <c r="F65" i="55"/>
  <c r="F66" i="55"/>
  <c r="F67" i="55"/>
  <c r="F68" i="55"/>
  <c r="F69" i="55"/>
  <c r="A47" i="55"/>
  <c r="A48" i="55"/>
  <c r="A49" i="55"/>
  <c r="A50" i="55"/>
  <c r="A51" i="55"/>
  <c r="A52" i="55"/>
  <c r="A53" i="55"/>
  <c r="A54" i="55"/>
  <c r="A55" i="55"/>
  <c r="A56" i="55"/>
  <c r="E47" i="55"/>
  <c r="E48" i="55"/>
  <c r="E49" i="55"/>
  <c r="E50" i="55"/>
  <c r="E51" i="55"/>
  <c r="E52" i="55"/>
  <c r="E53" i="55"/>
  <c r="E54" i="55"/>
  <c r="E55" i="55"/>
  <c r="E56" i="55"/>
  <c r="F47" i="55"/>
  <c r="F48" i="55"/>
  <c r="F49" i="55"/>
  <c r="F50" i="55"/>
  <c r="F51" i="55"/>
  <c r="F52" i="55"/>
  <c r="F53" i="55"/>
  <c r="F54" i="55"/>
  <c r="F55" i="55"/>
  <c r="F56" i="55"/>
  <c r="A35" i="55"/>
  <c r="A36" i="55"/>
  <c r="A37" i="55"/>
  <c r="A38" i="55"/>
  <c r="A39" i="55"/>
  <c r="A40" i="55"/>
  <c r="A41" i="55"/>
  <c r="A42" i="55"/>
  <c r="A43" i="55"/>
  <c r="A44" i="55"/>
  <c r="A45" i="55"/>
  <c r="A46" i="55"/>
  <c r="E35" i="55"/>
  <c r="E36" i="55"/>
  <c r="E37" i="55"/>
  <c r="E38" i="55"/>
  <c r="E39" i="55"/>
  <c r="E40" i="55"/>
  <c r="E41" i="55"/>
  <c r="E42" i="55"/>
  <c r="E43" i="55"/>
  <c r="E44" i="55"/>
  <c r="E45" i="55"/>
  <c r="E46" i="55"/>
  <c r="F35" i="55"/>
  <c r="F36" i="55"/>
  <c r="F37" i="55"/>
  <c r="F38" i="55"/>
  <c r="F39" i="55"/>
  <c r="F40" i="55"/>
  <c r="F41" i="55"/>
  <c r="F42" i="55"/>
  <c r="F43" i="55"/>
  <c r="F44" i="55"/>
  <c r="F45" i="55"/>
  <c r="F46" i="55"/>
  <c r="A34" i="55"/>
  <c r="E34" i="55"/>
  <c r="F34" i="55"/>
  <c r="G4" i="60"/>
  <c r="D3" i="33"/>
  <c r="I6" i="40"/>
  <c r="A6" i="40"/>
  <c r="L6" i="46"/>
  <c r="K9" i="46"/>
  <c r="K21" i="41"/>
  <c r="K7" i="46"/>
  <c r="K12" i="46"/>
  <c r="K11" i="46"/>
  <c r="B2" i="39"/>
  <c r="D30" i="52"/>
  <c r="E32" i="52"/>
  <c r="D31" i="52"/>
  <c r="H2" i="40"/>
  <c r="E3" i="30"/>
  <c r="L2" i="53"/>
  <c r="H7" i="49"/>
  <c r="B11" i="33"/>
  <c r="B12" i="33"/>
  <c r="B10" i="33"/>
  <c r="H10" i="49"/>
  <c r="H8" i="49"/>
  <c r="L6" i="53" l="1"/>
  <c r="K6" i="53"/>
  <c r="J6" i="53"/>
  <c r="I6" i="53"/>
  <c r="H6" i="53"/>
  <c r="F6" i="53"/>
  <c r="P6" i="53"/>
  <c r="E6" i="53"/>
  <c r="N6" i="53"/>
  <c r="G6" i="5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D36" i="33" l="1"/>
  <c r="D38" i="33"/>
  <c r="Q34" i="53"/>
  <c r="C38" i="33" s="1"/>
  <c r="Q33" i="53"/>
  <c r="C37" i="33" s="1"/>
  <c r="Q32" i="53"/>
  <c r="C36" i="33" s="1"/>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6" i="60"/>
  <c r="H27" i="60" s="1"/>
  <c r="H25" i="60"/>
  <c r="H24" i="60"/>
  <c r="H22" i="60"/>
  <c r="P13" i="30"/>
  <c r="G26" i="60"/>
  <c r="G27" i="60" s="1"/>
  <c r="G25" i="60"/>
  <c r="G24" i="60"/>
  <c r="G22" i="60"/>
  <c r="F26" i="60"/>
  <c r="F27" i="60" s="1"/>
  <c r="F25" i="60"/>
  <c r="F24" i="60"/>
  <c r="F22" i="60"/>
  <c r="M13" i="30"/>
  <c r="L13" i="30"/>
  <c r="K13" i="30"/>
  <c r="E26" i="60"/>
  <c r="E27" i="60" s="1"/>
  <c r="E25" i="60"/>
  <c r="E24" i="60"/>
  <c r="E22" i="60"/>
  <c r="D26" i="60"/>
  <c r="D27" i="60" s="1"/>
  <c r="D25" i="60"/>
  <c r="D24" i="60"/>
  <c r="D23" i="60"/>
  <c r="D22" i="60"/>
  <c r="G13" i="30"/>
  <c r="C26" i="60"/>
  <c r="C25" i="60"/>
  <c r="C24" i="60"/>
  <c r="C23" i="60"/>
  <c r="C22" i="60"/>
  <c r="D13" i="60"/>
  <c r="D14" i="60" s="1"/>
  <c r="E13" i="60"/>
  <c r="E14" i="60" s="1"/>
  <c r="F13" i="60"/>
  <c r="F14" i="60" s="1"/>
  <c r="G13" i="60"/>
  <c r="G14" i="60" s="1"/>
  <c r="H13" i="60"/>
  <c r="H14" i="60" s="1"/>
  <c r="C13" i="60"/>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I26" i="60" l="1"/>
  <c r="I13" i="60"/>
  <c r="O13" i="30"/>
  <c r="G23" i="60"/>
  <c r="Q13" i="30"/>
  <c r="H23" i="60"/>
  <c r="C27" i="60"/>
  <c r="I27" i="60" s="1"/>
  <c r="J13" i="30"/>
  <c r="E23" i="60"/>
  <c r="N13" i="30"/>
  <c r="F23" i="60"/>
  <c r="C14" i="60"/>
  <c r="I14" i="60" s="1"/>
  <c r="R16" i="59"/>
  <c r="J16" i="59"/>
  <c r="H13" i="30"/>
  <c r="I13" i="30"/>
  <c r="F13" i="30"/>
  <c r="J12" i="30"/>
  <c r="N12" i="30"/>
  <c r="O12" i="30"/>
  <c r="Q12" i="30"/>
  <c r="F12" i="30"/>
  <c r="J16" i="57"/>
  <c r="R16" i="57"/>
  <c r="I12" i="30"/>
  <c r="Q7" i="53"/>
  <c r="Q8" i="53"/>
  <c r="Q9" i="53"/>
  <c r="AA19" i="48" l="1"/>
  <c r="F17" i="38" s="1"/>
  <c r="E17" i="38" s="1"/>
  <c r="O6" i="46"/>
  <c r="C12" i="33"/>
  <c r="C10" i="33"/>
  <c r="C11" i="33"/>
  <c r="E10" i="53"/>
  <c r="F10" i="53"/>
  <c r="G10" i="53"/>
  <c r="H10" i="53"/>
  <c r="I10" i="53"/>
  <c r="J10" i="53"/>
  <c r="K10" i="53"/>
  <c r="L10" i="53"/>
  <c r="M10" i="53"/>
  <c r="N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C35" i="33" s="1"/>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C26" i="52"/>
  <c r="C6" i="52" s="1"/>
  <c r="C14" i="52"/>
  <c r="C5" i="52" l="1"/>
  <c r="C7" i="52" s="1"/>
  <c r="Q38" i="53"/>
  <c r="F40" i="53"/>
  <c r="G40" i="53" s="1"/>
  <c r="H40" i="53" s="1"/>
  <c r="I40" i="53" s="1"/>
  <c r="J40" i="53" s="1"/>
  <c r="K40" i="53" s="1"/>
  <c r="L40" i="53" s="1"/>
  <c r="M40" i="53" s="1"/>
  <c r="N40" i="53" s="1"/>
  <c r="F5" i="40"/>
  <c r="C40" i="33" l="1"/>
  <c r="C33" i="33"/>
  <c r="I15" i="60" s="1"/>
  <c r="C21" i="33"/>
  <c r="H52" i="30" l="1"/>
  <c r="H58" i="30"/>
  <c r="I28" i="60"/>
  <c r="H46" i="30" l="1"/>
  <c r="C43" i="33" l="1"/>
  <c r="C41" i="33"/>
  <c r="L6" i="30" l="1"/>
  <c r="S13" i="30" l="1"/>
  <c r="L29" i="60" s="1"/>
  <c r="I29" i="60" s="1"/>
  <c r="I30" i="60" s="1"/>
  <c r="S12" i="30"/>
  <c r="E33" i="60" l="1"/>
  <c r="H64" i="30" s="1"/>
  <c r="H9" i="30"/>
  <c r="AB23" i="49"/>
  <c r="K23" i="49" s="1"/>
  <c r="H8" i="30"/>
  <c r="L16" i="60"/>
  <c r="I16" i="60" s="1"/>
  <c r="I17" i="60" s="1"/>
  <c r="J59" i="30"/>
  <c r="J53" i="30"/>
  <c r="J47" i="30"/>
  <c r="C33" i="60" l="1"/>
  <c r="K7" i="30"/>
  <c r="H63" i="30" l="1"/>
  <c r="G33" i="60"/>
  <c r="H65" i="30" s="1"/>
  <c r="E9" i="33" s="1"/>
  <c r="H47" i="30"/>
  <c r="K9" i="30" l="1"/>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O6" i="53" s="1"/>
  <c r="C13" i="33"/>
  <c r="Q6" i="53" l="1"/>
  <c r="Q10" i="53" s="1"/>
  <c r="Q40" i="53" s="1"/>
  <c r="O10" i="53"/>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<sst xmlns="http://schemas.openxmlformats.org/spreadsheetml/2006/main" count="794" uniqueCount="471">
  <si>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</si>
  <si>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</si>
  <si>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</si>
  <si>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</si>
  <si>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</si>
  <si>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</si>
  <si>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</si>
  <si>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</si>
  <si>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</si>
  <si>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</si>
  <si>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</si>
  <si>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</si>
  <si>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</si>
  <si>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</si>
  <si>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</si>
  <si>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</si>
  <si>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</si>
  <si>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</si>
  <si>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</si>
  <si>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</si>
  <si>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</si>
  <si>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</si>
  <si>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</si>
  <si>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</si>
  <si>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</si>
  <si>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</si>
  <si>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</si>
  <si>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</si>
  <si>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</si>
  <si>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</si>
  <si>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</si>
  <si>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</si>
  <si>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</si>
  <si>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</si>
  <si>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</si>
  <si>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</si>
  <si>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</si>
  <si>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</si>
  <si>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</si>
  <si>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</si>
  <si>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</si>
  <si>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</si>
  <si>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</si>
  <si>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</si>
  <si>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</si>
  <si>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</si>
  <si>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</si>
  <si>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</si>
  <si>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</si>
  <si>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</si>
  <si>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</si>
  <si>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</si>
  <si>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</si>
  <si>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</si>
  <si>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</si>
  <si>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</si>
  <si>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</si>
  <si>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</si>
  <si>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</si>
  <si>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</si>
  <si>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</si>
  <si>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</si>
  <si>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</si>
  <si>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</si>
  <si>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</si>
  <si>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</si>
  <si>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</si>
  <si>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</si>
  <si>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</si>
  <si>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</si>
  <si>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</si>
  <si>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</si>
  <si>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</si>
  <si>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</si>
  <si>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</si>
  <si>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</si>
  <si>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</si>
  <si>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</si>
  <si>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</si>
  <si>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</si>
  <si>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</si>
  <si>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</si>
  <si>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</si>
  <si>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</si>
  <si>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</si>
  <si>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</si>
  <si>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</si>
  <si>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</si>
  <si>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</si>
  <si>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</si>
  <si>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</si>
  <si>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</si>
  <si>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</si>
  <si>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</si>
  <si>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</si>
  <si>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</si>
  <si>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</si>
  <si>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</si>
  <si>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</si>
  <si>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</si>
  <si>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</si>
  <si>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</si>
  <si>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</si>
  <si>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</si>
  <si>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</si>
  <si>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</si>
  <si>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</si>
  <si>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</si>
  <si>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</si>
  <si>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</si>
  <si>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</si>
  <si>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</si>
  <si>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</si>
  <si>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</si>
  <si>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</si>
  <si>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</si>
  <si>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</si>
  <si>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</si>
  <si>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</si>
  <si>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</si>
  <si>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</si>
  <si>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</si>
  <si>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</si>
  <si>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</si>
  <si>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</si>
  <si>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</si>
  <si>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</si>
  <si>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</si>
  <si>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</si>
  <si>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</si>
  <si>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</si>
  <si>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</si>
  <si>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</si>
  <si>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</si>
  <si>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</si>
  <si>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</si>
  <si>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</si>
  <si>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</si>
  <si>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</si>
  <si>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</si>
  <si>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</si>
  <si>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</si>
  <si>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</si>
  <si>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</si>
  <si>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</si>
  <si>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</si>
  <si>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</si>
  <si>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</si>
  <si>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</si>
  <si>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</si>
  <si>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</si>
  <si>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</si>
  <si>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</si>
  <si>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</si>
  <si>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</si>
  <si>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</si>
  <si>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</si>
  <si>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</si>
  <si>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</si>
  <si>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</si>
  <si>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</si>
  <si>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</si>
  <si>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t>
    <phoneticPr fontId="1"/>
  </si>
  <si>
    <t>－</t>
    <phoneticPr fontId="1"/>
  </si>
  <si>
    <t>電話</t>
    <rPh sb="0" eb="2">
      <t>デンワ</t>
    </rPh>
    <phoneticPr fontId="1"/>
  </si>
  <si>
    <t>ファクス</t>
    <phoneticPr fontId="1"/>
  </si>
  <si>
    <t>メール</t>
    <phoneticPr fontId="1"/>
  </si>
  <si>
    <t>団体連絡先</t>
    <phoneticPr fontId="1"/>
  </si>
  <si>
    <t>2　事業概要</t>
    <rPh sb="2" eb="4">
      <t>ジギョウ</t>
    </rPh>
    <rPh sb="4" eb="6">
      <t>ガイヨウ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</si>
  <si>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</si>
  <si>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</si>
  <si>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</si>
  <si>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施設住所（開催場所）</t>
    <rPh sb="0" eb="2">
      <t>シセツ</t>
    </rPh>
    <rPh sb="2" eb="4">
      <t>ジュウショ</t>
    </rPh>
    <rPh sb="5" eb="9">
      <t>カイサイバショ</t>
    </rPh>
    <phoneticPr fontId="1"/>
  </si>
  <si>
    <t>開催日（曜日）・時間帯</t>
    <phoneticPr fontId="1"/>
  </si>
  <si>
    <t>開催頻度（月あたり）</t>
    <rPh sb="2" eb="4">
      <t>ヒンド</t>
    </rPh>
    <rPh sb="5" eb="6">
      <t>ツキ</t>
    </rPh>
    <phoneticPr fontId="1"/>
  </si>
  <si>
    <t>月</t>
    <rPh sb="0" eb="1">
      <t>ツキ</t>
    </rPh>
    <phoneticPr fontId="1"/>
  </si>
  <si>
    <t>回</t>
    <rPh sb="0" eb="1">
      <t>カイ</t>
    </rPh>
    <phoneticPr fontId="1"/>
  </si>
  <si>
    <t>学習支援の頻度（月あたり）</t>
    <rPh sb="0" eb="2">
      <t>ガクシュウ</t>
    </rPh>
    <rPh sb="2" eb="4">
      <t>シエン</t>
    </rPh>
    <rPh sb="5" eb="7">
      <t>ヒンド</t>
    </rPh>
    <rPh sb="8" eb="9">
      <t>ツキ</t>
    </rPh>
    <phoneticPr fontId="1"/>
  </si>
  <si>
    <t>1回あたりの利用想定人数</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</si>
  <si>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</si>
  <si>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</si>
  <si>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</si>
  <si>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</si>
  <si>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</si>
  <si>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（2）スタッフの体制</t>
    <rPh sb="8" eb="10">
      <t>タイセイ</t>
    </rPh>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</si>
  <si>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</si>
  <si>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</si>
  <si>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（5）食事またはフードパントリーの内容</t>
    <rPh sb="3" eb="5">
      <t>ショクジ</t>
    </rPh>
    <rPh sb="17" eb="19">
      <t>ナイヨウ</t>
    </rPh>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</si>
  <si>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</si>
  <si>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</si>
  <si>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（10）事業継続のための工夫や将来像</t>
    <rPh sb="4" eb="6">
      <t>ジギョウ</t>
    </rPh>
    <rPh sb="6" eb="8">
      <t>ケイゾク</t>
    </rPh>
    <rPh sb="12" eb="14">
      <t>クフウ</t>
    </rPh>
    <rPh sb="15" eb="18">
      <t>ショウライゾウ</t>
    </rPh>
    <phoneticPr fontId="1"/>
  </si>
  <si>
    <t>４　年間事業計画</t>
    <rPh sb="2" eb="4">
      <t>ネンカン</t>
    </rPh>
    <rPh sb="4" eb="6">
      <t>ジギョウ</t>
    </rPh>
    <rPh sb="6" eb="8">
      <t>ケイカク</t>
    </rPh>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</si>
  <si>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</si>
  <si>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</si>
  <si>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</si>
  <si>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</si>
  <si>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</si>
  <si>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</si>
  <si>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</si>
  <si>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</si>
  <si>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t>令和８年度 子どもの食と居場所づくり支援事業補助金
事業収支計画書</t>
    <rPh sb="0" eb="2">
      <t>レイワ</t>
    </rPh>
    <rPh sb="22" eb="25">
      <t>ホジョキン</t>
    </rPh>
    <rPh sb="30" eb="32">
      <t>ケイカク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</si>
  <si>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</si>
  <si>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</si>
  <si>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元号</t>
    <rPh sb="0" eb="2">
      <t>ゲンゴウ</t>
    </rPh>
    <phoneticPr fontId="3"/>
  </si>
  <si>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</si>
  <si>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</si>
  <si>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</si>
  <si>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</si>
  <si>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</si>
  <si>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</si>
  <si>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</si>
  <si>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</si>
  <si>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</si>
  <si>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</si>
  <si>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</si>
  <si>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</si>
  <si>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</si>
  <si>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</si>
  <si>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</si>
  <si>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</si>
  <si>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</si>
  <si>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</si>
  <si>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</si>
  <si>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</si>
  <si>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</si>
  <si>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</si>
  <si>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</si>
  <si>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</si>
  <si>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</si>
  <si>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</si>
  <si>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</si>
  <si>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</si>
  <si>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</si>
  <si>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</si>
  <si>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</si>
  <si>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</si>
  <si>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</si>
  <si>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</si>
  <si>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</si>
  <si>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</si>
  <si>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</si>
  <si>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</si>
  <si>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</si>
  <si>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</si>
  <si>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</si>
  <si>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</si>
  <si>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</si>
  <si>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</si>
  <si>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</si>
  <si>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</si>
  <si>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</si>
  <si>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</si>
  <si>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</si>
  <si>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</si>
  <si>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</si>
  <si>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</si>
  <si>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</si>
  <si>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</si>
  <si>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</si>
  <si>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</si>
  <si>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</si>
  <si>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</si>
  <si>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</si>
  <si>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</si>
  <si>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</si>
  <si>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</si>
  <si>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</si>
  <si>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</si>
  <si>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</si>
  <si>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</si>
  <si>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</si>
  <si>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</si>
  <si>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</si>
  <si>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</si>
  <si>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</si>
  <si>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</si>
  <si>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</si>
  <si>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</si>
  <si>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</si>
  <si>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</si>
  <si>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</si>
  <si>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</si>
  <si>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</si>
  <si>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</si>
  <si>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</si>
  <si>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</si>
  <si>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</si>
  <si>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</si>
  <si>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</si>
  <si>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</si>
  <si>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</si>
  <si>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</si>
  <si>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</si>
  <si>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</si>
  <si>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</si>
  <si>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</si>
  <si>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</si>
  <si>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</si>
  <si>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</si>
  <si>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</si>
  <si>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</si>
  <si>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</si>
  <si>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</si>
  <si>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住所（所在地）</t>
    <phoneticPr fontId="1"/>
  </si>
  <si>
    <t>氏名（法人・団体名等）</t>
    <phoneticPr fontId="1"/>
  </si>
  <si>
    <t>電話番号</t>
    <rPh sb="0" eb="2">
      <t>デンワ</t>
    </rPh>
    <rPh sb="2" eb="4">
      <t>バンゴウ</t>
    </rPh>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</si>
  <si>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</si>
  <si>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</si>
  <si>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</si>
  <si>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</si>
  <si>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</si>
  <si>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</si>
  <si>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</si>
  <si>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</si>
  <si>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</si>
  <si>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</si>
  <si>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</si>
  <si>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</si>
  <si>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</si>
  <si>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</si>
  <si>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</si>
  <si>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</si>
  <si>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</si>
  <si>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</si>
  <si>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</si>
  <si>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</si>
  <si>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</si>
  <si>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</si>
  <si>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</si>
  <si>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</si>
  <si>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</si>
  <si>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</si>
  <si>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</si>
  <si>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</si>
  <si>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</si>
  <si>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</si>
  <si>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</si>
  <si>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</si>
  <si>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</si>
  <si>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</si>
  <si>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</si>
  <si>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</si>
  <si>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</si>
  <si>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</si>
  <si>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</si>
  <si>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</si>
  <si>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</si>
  <si>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</si>
  <si>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</si>
  <si>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</si>
  <si>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</si>
  <si>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</si>
  <si>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</si>
  <si>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</si>
  <si>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</si>
  <si>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</si>
  <si>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</si>
  <si>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</si>
  <si>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</si>
  <si>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</si>
  <si>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</si>
  <si>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</si>
  <si>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</si>
  <si>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</si>
  <si>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</si>
  <si>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</si>
  <si>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</si>
  <si>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</si>
  <si>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</si>
  <si>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</si>
  <si>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</si>
  <si>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</si>
  <si>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</si>
  <si>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</si>
  <si>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</si>
  <si>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</si>
  <si>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</si>
  <si>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</si>
  <si>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</si>
  <si>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</si>
  <si>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</si>
  <si>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</si>
  <si>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</si>
  <si>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</si>
  <si>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</si>
  <si>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</si>
  <si>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</si>
  <si>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</si>
  <si>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</si>
  <si>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</si>
  <si>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</si>
  <si>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</si>
  <si>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　補助金の事前交付</t>
    <phoneticPr fontId="1"/>
  </si>
  <si>
    <t>全額前金払いでの交付を希望する</t>
    <phoneticPr fontId="1"/>
  </si>
  <si>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</si>
  <si>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</si>
  <si>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</si>
  <si>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</si>
  <si>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</si>
  <si>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</si>
  <si>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</si>
  <si>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</si>
  <si>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</si>
  <si>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</si>
  <si>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</si>
  <si>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</si>
  <si>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</si>
  <si>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</si>
  <si>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</si>
  <si>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</si>
  <si>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</si>
  <si>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</si>
  <si>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</si>
  <si>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</si>
  <si>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</si>
  <si>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</si>
  <si>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</si>
  <si>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</si>
  <si>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</si>
  <si>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</si>
  <si>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</si>
  <si>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</si>
  <si>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</si>
  <si>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</si>
  <si>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</si>
  <si>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</si>
  <si>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</si>
  <si>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</si>
  <si>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</si>
  <si>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</si>
  <si>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</si>
  <si>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</si>
  <si>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</si>
  <si>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</si>
  <si>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</si>
  <si>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</si>
  <si>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</si>
  <si>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</si>
  <si>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</si>
  <si>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</si>
  <si>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</si>
  <si>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</si>
  <si>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</si>
  <si>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</si>
  <si>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</si>
  <si>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</si>
  <si>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</si>
  <si>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</si>
  <si>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</si>
  <si>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</si>
  <si>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</si>
  <si>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</si>
  <si>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</si>
  <si>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</si>
  <si>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</si>
  <si>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</si>
  <si>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理由</t>
    <phoneticPr fontId="1"/>
  </si>
  <si>
    <r>
      <t xml:space="preserve">事業名称
</t>
    </r>
    <r>
      <rPr>
        <sz val="9"/>
        <rFont val="BIZ UDP明朝 Medium"/>
        <family val="1"/>
        <charset val="128"/>
      </rPr>
      <t>※広報物等で使用する子ども食堂の
　名称を記入</t>
    </r>
    <rPh sb="0" eb="2">
      <t>ジギョウ</t>
    </rPh>
    <rPh sb="2" eb="4">
      <t>メイショウ</t>
    </rPh>
    <phoneticPr fontId="1"/>
  </si>
  <si>
    <r>
      <t xml:space="preserve">事業開始（予定）日
</t>
    </r>
    <r>
      <rPr>
        <sz val="9"/>
        <rFont val="BIZ UDP明朝 Medium"/>
        <family val="1"/>
        <charset val="128"/>
      </rPr>
      <t>※既存事業の場合は初めて開催した年月  
  を記入</t>
    </r>
    <phoneticPr fontId="1"/>
  </si>
  <si>
    <r>
      <t>（6）利用者負担　</t>
    </r>
    <r>
      <rPr>
        <sz val="1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</si>
  <si>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</si>
  <si>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自　令和　　年　　月　　日　　至　令和　　年　　月　　　日　　</t>
    <rPh sb="2" eb="4">
      <t>レイワ</t>
    </rPh>
    <rPh sb="17" eb="19">
      <t>レイワ</t>
    </rPh>
    <phoneticPr fontId="3"/>
  </si>
  <si>
    <t>令和　　年　　月　　　日</t>
    <rPh sb="0" eb="2">
      <t>レイワ</t>
    </rPh>
    <rPh sb="4" eb="5">
      <t>ネン</t>
    </rPh>
    <rPh sb="7" eb="8">
      <t>ガツ</t>
    </rPh>
    <rPh sb="11" eb="12">
      <t>ニチ</t>
    </rPh>
    <phoneticPr fontId="3"/>
  </si>
  <si>
    <t>会計責任者　　　</t>
    <rPh sb="0" eb="2">
      <t>カイケイ</t>
    </rPh>
    <rPh sb="2" eb="5">
      <t>セキニンシャ</t>
    </rPh>
    <phoneticPr fontId="3"/>
  </si>
  <si>
    <t>監事</t>
    <rPh sb="0" eb="2">
      <t>カンジ</t>
    </rPh>
    <phoneticPr fontId="3"/>
  </si>
  <si>
    <r>
      <t>債権者情報の登録に</t>
    </r>
    <r>
      <rPr>
        <u val="double"/>
        <sz val="12"/>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</si>
  <si>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rFont val="ＭＳ 明朝"/>
        <family val="1"/>
        <charset val="128"/>
      </rPr>
      <t>通帳又は口座が確認できるもの（金融機関発行）の写し</t>
    </r>
    <r>
      <rPr>
        <sz val="11"/>
        <rFont val="ＭＳ 明朝"/>
        <family val="1"/>
        <charset val="128"/>
      </rPr>
      <t>を添付してください。</t>
    </r>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</si>
  <si>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rFont val="ＭＳ 明朝"/>
        <family val="1"/>
        <charset val="128"/>
      </rPr>
      <t>なお、口座を複数登録している場合は請求書等に振込先口座の記入が必要です。</t>
    </r>
    <r>
      <rPr>
        <sz val="9"/>
        <rFont val="ＭＳ 明朝"/>
        <family val="1"/>
        <charset val="128"/>
      </rPr>
      <t xml:space="preserve">
　また、登録した情報は、３年以上本市からの支払がない場合及び債権者登録廃止届が提出された場合は削除します。</t>
    </r>
    <phoneticPr fontId="1"/>
  </si>
  <si>
    <t>※該当なしの場合「（4）長期休業中開催加算申請書」の文字が自動的に取消線で消えます。</t>
    <rPh sb="29" eb="31">
      <t>ジドウ</t>
    </rPh>
    <rPh sb="31" eb="32">
      <t>テキ</t>
    </rPh>
    <phoneticPr fontId="1"/>
  </si>
  <si>
    <t>団体名：</t>
    <rPh sb="0" eb="3">
      <t>ダンタイメイ</t>
    </rPh>
    <phoneticPr fontId="1"/>
  </si>
  <si>
    <t>寄附金、その他助成</t>
    <rPh sb="0" eb="3">
      <t>キフキン</t>
    </rPh>
    <rPh sb="6" eb="7">
      <t>タ</t>
    </rPh>
    <rPh sb="7" eb="9">
      <t>ジョセイ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</si>
</sst>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83"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11"/>
      <color rgb="FFFF0000"/>
      <name val="Meiryo UI"/>
      <family val="2"/>
      <scheme val="minor"/>
    </font>
    <font>
      <sz val="11"/>
      <color theme="1"/>
      <name val="Meiryo UI"/>
      <family val="2"/>
      <scheme val="minor"/>
    </font>
    <font>
      <sz val="14"/>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1"/>
      <name val="BIZ UDPゴシック"/>
      <family val="3"/>
      <charset val="128"/>
    </font>
    <font>
      <sz val="12"/>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1"/>
      <name val="Meiryo UI"/>
      <family val="2"/>
      <scheme val="minor"/>
    </font>
    <font>
      <u/>
      <sz val="11"/>
      <name val="ＭＳ 明朝"/>
      <family val="1"/>
      <charset val="128"/>
    </font>
    <font>
      <sz val="12"/>
      <name val="ＭＳ ゴシック"/>
      <family val="3"/>
      <charset val="128"/>
    </font>
    <font>
      <sz val="12"/>
      <name val="Meiryo UI"/>
      <family val="2"/>
      <scheme val="minor"/>
    </font>
    <font>
      <u val="double"/>
      <sz val="12"/>
      <name val="ＭＳ ゴシック"/>
      <family val="3"/>
      <charset val="128"/>
    </font>
    <font>
      <b/>
      <u/>
      <sz val="11"/>
      <name val="ＭＳ 明朝"/>
      <family val="1"/>
      <charset val="128"/>
    </font>
    <font>
      <sz val="8"/>
      <name val="ＭＳ 明朝"/>
      <family val="1"/>
      <charset val="128"/>
    </font>
    <font>
      <sz val="9"/>
      <name val="ＭＳ 明朝"/>
      <family val="1"/>
      <charset val="128"/>
    </font>
    <font>
      <b/>
      <u/>
      <sz val="9"/>
      <name val="ＭＳ 明朝"/>
      <family val="1"/>
      <charset val="128"/>
    </font>
    <font>
      <sz val="10"/>
      <name val="ＭＳ 明朝"/>
      <family val="1"/>
      <charset val="128"/>
    </font>
    <font>
      <b/>
      <sz val="24"/>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0" fillId="0" borderId="0" applyFont="0" applyFill="0" applyBorder="0" applyAlignment="0" applyProtection="0">
      <alignment vertical="center"/>
    </xf>
  </cellStyleXfs>
  <cellXfs count="741">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0" fillId="0" borderId="1" xfId="1" applyFont="1" applyBorder="1" applyAlignment="1">
      <alignment vertical="center" wrapText="1"/>
    </xf>
    <xf numFmtId="0" fontId="0" fillId="0" borderId="0" xfId="0" applyBorder="1"/>
    <xf numFmtId="0" fontId="38" fillId="0" borderId="0" xfId="0" applyFont="1" applyAlignment="1">
      <alignment vertical="center"/>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9" fillId="7" borderId="0" xfId="1" applyFont="1" applyFill="1" applyProtection="1">
      <alignment vertical="center"/>
    </xf>
    <xf numFmtId="0" fontId="7" fillId="7" borderId="0" xfId="1" applyFont="1" applyFill="1" applyProtection="1">
      <alignment vertical="center"/>
    </xf>
    <xf numFmtId="0" fontId="42" fillId="0" borderId="0" xfId="0" applyFont="1"/>
    <xf numFmtId="0" fontId="43" fillId="0" borderId="0" xfId="0" applyFont="1"/>
    <xf numFmtId="0" fontId="44" fillId="0" borderId="0" xfId="0" applyFont="1"/>
    <xf numFmtId="0" fontId="47" fillId="2" borderId="59" xfId="0" applyFont="1" applyFill="1" applyBorder="1" applyAlignment="1">
      <alignment horizontal="center" vertical="center"/>
    </xf>
    <xf numFmtId="0" fontId="47" fillId="2" borderId="73"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3" xfId="0" applyFont="1" applyFill="1" applyBorder="1" applyAlignment="1">
      <alignment vertical="center"/>
    </xf>
    <xf numFmtId="0" fontId="51" fillId="0" borderId="0" xfId="0" applyFont="1"/>
    <xf numFmtId="0" fontId="47" fillId="2" borderId="27" xfId="0" applyFont="1" applyFill="1" applyBorder="1" applyAlignment="1">
      <alignment vertical="center" wrapText="1"/>
    </xf>
    <xf numFmtId="0" fontId="47" fillId="2" borderId="59" xfId="0" applyFont="1" applyFill="1" applyBorder="1" applyAlignment="1">
      <alignment vertical="center"/>
    </xf>
    <xf numFmtId="0" fontId="47" fillId="2" borderId="61" xfId="0" applyFont="1" applyFill="1" applyBorder="1" applyAlignment="1">
      <alignment vertical="center" wrapText="1"/>
    </xf>
    <xf numFmtId="0" fontId="39" fillId="0" borderId="0" xfId="0" applyFont="1" applyAlignment="1">
      <alignment vertical="center"/>
    </xf>
    <xf numFmtId="0" fontId="52" fillId="0" borderId="0" xfId="0" applyFont="1"/>
    <xf numFmtId="0" fontId="47" fillId="0" borderId="0" xfId="0" applyFont="1" applyAlignment="1">
      <alignment horizontal="center" vertical="center"/>
    </xf>
    <xf numFmtId="0" fontId="45" fillId="0" borderId="22" xfId="0" applyFont="1" applyBorder="1" applyAlignment="1">
      <alignment vertical="center"/>
    </xf>
    <xf numFmtId="0" fontId="53" fillId="0" borderId="91" xfId="0" applyFont="1" applyBorder="1" applyAlignment="1">
      <alignment horizontal="center" vertical="center"/>
    </xf>
    <xf numFmtId="0" fontId="52" fillId="0" borderId="0" xfId="0" applyFont="1" applyAlignment="1"/>
    <xf numFmtId="0" fontId="54" fillId="0" borderId="0" xfId="0" applyFont="1"/>
    <xf numFmtId="0" fontId="0" fillId="0" borderId="0" xfId="0" applyFill="1"/>
    <xf numFmtId="0" fontId="0" fillId="0" borderId="0" xfId="0" applyFill="1" applyBorder="1"/>
    <xf numFmtId="0" fontId="52" fillId="0" borderId="1" xfId="0" applyFont="1" applyBorder="1" applyAlignment="1">
      <alignment vertical="center" wrapText="1"/>
    </xf>
    <xf numFmtId="0" fontId="52" fillId="0" borderId="92" xfId="0" applyFont="1" applyBorder="1" applyAlignment="1">
      <alignment vertical="center"/>
    </xf>
    <xf numFmtId="176" fontId="56" fillId="0" borderId="0" xfId="2" applyFont="1" applyProtection="1">
      <alignment vertical="center"/>
      <protection locked="0"/>
    </xf>
    <xf numFmtId="176" fontId="57"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82" fontId="30" fillId="0" borderId="0" xfId="3" applyNumberFormat="1" applyFont="1" applyFill="1" applyBorder="1" applyAlignment="1" applyProtection="1">
      <alignment vertical="center" shrinkToFit="1"/>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82" fontId="20" fillId="0" borderId="110" xfId="3" applyNumberFormat="1" applyFont="1" applyFill="1" applyBorder="1" applyAlignment="1" applyProtection="1">
      <alignment vertical="center" shrinkToFit="1"/>
    </xf>
    <xf numFmtId="182" fontId="20" fillId="0" borderId="107" xfId="3" applyNumberFormat="1" applyFont="1" applyFill="1" applyBorder="1" applyAlignment="1" applyProtection="1">
      <alignment vertical="center" shrinkToFit="1"/>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82" fontId="20" fillId="0" borderId="120" xfId="3" applyNumberFormat="1" applyFont="1" applyFill="1" applyBorder="1" applyAlignment="1" applyProtection="1">
      <alignment vertical="center" shrinkToFit="1"/>
    </xf>
    <xf numFmtId="176" fontId="20" fillId="0" borderId="0" xfId="2" applyFont="1" applyProtection="1">
      <alignment vertical="center"/>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176" fontId="57"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82" fontId="20" fillId="3" borderId="110" xfId="3" applyNumberFormat="1" applyFont="1" applyFill="1" applyBorder="1" applyAlignment="1" applyProtection="1">
      <alignment vertical="center" shrinkToFit="1"/>
      <protection locked="0"/>
    </xf>
    <xf numFmtId="14" fontId="0" fillId="0" borderId="0" xfId="0" applyNumberFormat="1"/>
    <xf numFmtId="0" fontId="36" fillId="0" borderId="26" xfId="0" applyFont="1" applyBorder="1" applyAlignment="1">
      <alignment horizontal="center" vertical="center"/>
    </xf>
    <xf numFmtId="0" fontId="38" fillId="0" borderId="0" xfId="0" applyFont="1" applyBorder="1" applyAlignment="1">
      <alignment vertical="center"/>
    </xf>
    <xf numFmtId="0" fontId="36" fillId="0" borderId="25" xfId="0" applyFont="1" applyBorder="1" applyAlignment="1">
      <alignment vertical="center" shrinkToFit="1"/>
    </xf>
    <xf numFmtId="0" fontId="0" fillId="0" borderId="0" xfId="0" applyNumberFormat="1"/>
    <xf numFmtId="0" fontId="0" fillId="0" borderId="1" xfId="0" applyFill="1" applyBorder="1"/>
    <xf numFmtId="0" fontId="0" fillId="0" borderId="1" xfId="0" applyFont="1" applyFill="1" applyBorder="1"/>
    <xf numFmtId="0" fontId="62" fillId="9" borderId="1" xfId="0" applyFont="1" applyFill="1" applyBorder="1"/>
    <xf numFmtId="0" fontId="63" fillId="10" borderId="1" xfId="0" applyFont="1" applyFill="1" applyBorder="1"/>
    <xf numFmtId="0" fontId="63"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39" fillId="0" borderId="0" xfId="0" applyFont="1"/>
    <xf numFmtId="0" fontId="47" fillId="2" borderId="71" xfId="0" applyFont="1" applyFill="1" applyBorder="1" applyAlignment="1">
      <alignment horizontal="center" vertical="center"/>
    </xf>
    <xf numFmtId="0" fontId="52"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47" fillId="2" borderId="141" xfId="0" applyFont="1" applyFill="1" applyBorder="1" applyAlignment="1">
      <alignment horizontal="left" vertical="center" wrapText="1"/>
    </xf>
    <xf numFmtId="184" fontId="42" fillId="0" borderId="5" xfId="0" applyNumberFormat="1" applyFont="1" applyBorder="1" applyAlignment="1">
      <alignment horizontal="right" vertical="center" wrapText="1"/>
    </xf>
    <xf numFmtId="184" fontId="42" fillId="0" borderId="78" xfId="0" applyNumberFormat="1" applyFont="1" applyBorder="1" applyAlignment="1">
      <alignment horizontal="right" vertical="center" wrapText="1"/>
    </xf>
    <xf numFmtId="184" fontId="42" fillId="0" borderId="6" xfId="0" applyNumberFormat="1" applyFont="1" applyBorder="1" applyAlignment="1">
      <alignment horizontal="right" vertical="center" wrapText="1"/>
    </xf>
    <xf numFmtId="184" fontId="42" fillId="0" borderId="37" xfId="0" applyNumberFormat="1" applyFont="1" applyBorder="1" applyAlignment="1">
      <alignment horizontal="right" vertical="center" wrapText="1"/>
    </xf>
    <xf numFmtId="0" fontId="42" fillId="0" borderId="61" xfId="0" applyFont="1" applyBorder="1" applyAlignment="1">
      <alignment vertical="center" wrapText="1"/>
    </xf>
    <xf numFmtId="184" fontId="42" fillId="0" borderId="129" xfId="0" applyNumberFormat="1" applyFont="1" applyBorder="1" applyAlignment="1">
      <alignment vertical="center" wrapText="1"/>
    </xf>
    <xf numFmtId="0" fontId="42" fillId="0" borderId="129" xfId="0" applyFont="1" applyBorder="1" applyAlignment="1">
      <alignment vertical="center" wrapText="1"/>
    </xf>
    <xf numFmtId="0" fontId="42" fillId="0" borderId="140" xfId="0" applyFont="1" applyBorder="1" applyAlignment="1">
      <alignment vertical="center" wrapText="1"/>
    </xf>
    <xf numFmtId="0" fontId="50" fillId="0" borderId="1" xfId="0" applyFont="1" applyBorder="1" applyAlignment="1">
      <alignment vertical="center" wrapText="1"/>
    </xf>
    <xf numFmtId="0" fontId="50" fillId="0" borderId="80" xfId="0" applyFont="1" applyBorder="1" applyAlignment="1">
      <alignment vertical="center" wrapText="1"/>
    </xf>
    <xf numFmtId="0" fontId="50" fillId="0" borderId="27" xfId="0" applyFont="1" applyBorder="1" applyAlignment="1">
      <alignment vertical="center" wrapText="1"/>
    </xf>
    <xf numFmtId="0" fontId="50" fillId="0" borderId="3" xfId="0" applyFont="1" applyBorder="1" applyAlignment="1">
      <alignment vertical="center" wrapText="1"/>
    </xf>
    <xf numFmtId="56" fontId="50" fillId="0" borderId="80" xfId="0" quotePrefix="1" applyNumberFormat="1" applyFont="1" applyBorder="1" applyAlignment="1">
      <alignment horizontal="left" vertical="center" wrapText="1"/>
    </xf>
    <xf numFmtId="56" fontId="50" fillId="0" borderId="27" xfId="0" applyNumberFormat="1" applyFont="1" applyBorder="1" applyAlignment="1">
      <alignment vertical="center" wrapText="1"/>
    </xf>
    <xf numFmtId="184" fontId="50" fillId="0" borderId="27" xfId="0" applyNumberFormat="1" applyFont="1" applyBorder="1" applyAlignment="1">
      <alignment horizontal="right" vertical="center" wrapText="1"/>
    </xf>
    <xf numFmtId="184" fontId="50" fillId="0" borderId="80" xfId="0" applyNumberFormat="1" applyFont="1" applyBorder="1" applyAlignment="1">
      <alignment horizontal="right" vertical="center" wrapText="1"/>
    </xf>
    <xf numFmtId="184" fontId="50" fillId="0" borderId="32" xfId="0" applyNumberFormat="1" applyFont="1" applyBorder="1" applyAlignment="1">
      <alignment horizontal="right" vertical="center" wrapText="1"/>
    </xf>
    <xf numFmtId="185" fontId="50" fillId="0" borderId="80" xfId="4" applyNumberFormat="1" applyFont="1" applyBorder="1" applyAlignment="1">
      <alignment horizontal="right" vertical="center" wrapText="1"/>
    </xf>
    <xf numFmtId="185" fontId="50" fillId="0" borderId="27" xfId="4" applyNumberFormat="1" applyFont="1" applyBorder="1" applyAlignment="1">
      <alignment horizontal="right" vertical="center" wrapText="1"/>
    </xf>
    <xf numFmtId="185" fontId="50" fillId="0" borderId="3" xfId="4" applyNumberFormat="1" applyFont="1" applyBorder="1" applyAlignment="1">
      <alignment horizontal="right" vertical="center" wrapText="1"/>
    </xf>
    <xf numFmtId="185" fontId="50" fillId="0" borderId="144" xfId="4" applyNumberFormat="1" applyFont="1" applyBorder="1" applyAlignment="1">
      <alignment horizontal="right" vertical="center" wrapText="1"/>
    </xf>
    <xf numFmtId="0" fontId="64" fillId="0" borderId="0" xfId="0" applyFont="1" applyAlignment="1">
      <alignment vertical="center" wrapText="1"/>
    </xf>
    <xf numFmtId="0" fontId="47" fillId="2" borderId="142" xfId="0" applyFont="1" applyFill="1" applyBorder="1" applyAlignment="1">
      <alignment horizontal="left" vertical="center" wrapText="1"/>
    </xf>
    <xf numFmtId="0" fontId="47" fillId="2" borderId="143" xfId="0" applyFont="1" applyFill="1" applyBorder="1" applyAlignment="1">
      <alignment vertical="center" wrapText="1"/>
    </xf>
    <xf numFmtId="184" fontId="42" fillId="0" borderId="77" xfId="0" applyNumberFormat="1" applyFont="1" applyFill="1" applyBorder="1" applyAlignment="1">
      <alignment horizontal="right" vertical="center" wrapText="1"/>
    </xf>
    <xf numFmtId="184" fontId="50" fillId="0" borderId="129" xfId="0" applyNumberFormat="1" applyFont="1" applyBorder="1" applyAlignment="1">
      <alignment vertical="center" wrapText="1"/>
    </xf>
    <xf numFmtId="184" fontId="50" fillId="0" borderId="61" xfId="0" applyNumberFormat="1" applyFont="1" applyBorder="1" applyAlignment="1">
      <alignment vertical="center" wrapText="1"/>
    </xf>
    <xf numFmtId="184" fontId="50" fillId="0" borderId="128" xfId="0" applyNumberFormat="1" applyFont="1" applyBorder="1" applyAlignment="1">
      <alignment vertical="center" wrapText="1"/>
    </xf>
    <xf numFmtId="184" fontId="50" fillId="0" borderId="5" xfId="0" applyNumberFormat="1" applyFont="1" applyBorder="1" applyAlignment="1">
      <alignment horizontal="right" vertical="center" wrapText="1"/>
    </xf>
    <xf numFmtId="184" fontId="50" fillId="0" borderId="78" xfId="0" applyNumberFormat="1" applyFont="1" applyBorder="1" applyAlignment="1">
      <alignment horizontal="right" vertical="center" wrapText="1"/>
    </xf>
    <xf numFmtId="184" fontId="50" fillId="0" borderId="6" xfId="0" applyNumberFormat="1" applyFont="1" applyBorder="1" applyAlignment="1">
      <alignment horizontal="right" vertical="center" wrapText="1"/>
    </xf>
    <xf numFmtId="184" fontId="50" fillId="0" borderId="37" xfId="0" applyNumberFormat="1" applyFont="1" applyBorder="1" applyAlignment="1">
      <alignment horizontal="right" vertical="center" wrapText="1"/>
    </xf>
    <xf numFmtId="56" fontId="50" fillId="0" borderId="27" xfId="0" quotePrefix="1" applyNumberFormat="1" applyFont="1" applyBorder="1" applyAlignment="1">
      <alignment horizontal="left" vertical="center" wrapText="1"/>
    </xf>
    <xf numFmtId="185" fontId="42" fillId="0" borderId="80" xfId="4" applyNumberFormat="1" applyFont="1" applyFill="1" applyBorder="1" applyAlignment="1">
      <alignment horizontal="right" vertical="center" wrapText="1"/>
    </xf>
    <xf numFmtId="185" fontId="42" fillId="0" borderId="27" xfId="4" applyNumberFormat="1" applyFont="1" applyFill="1" applyBorder="1" applyAlignment="1">
      <alignment horizontal="right" vertical="center" wrapText="1"/>
    </xf>
    <xf numFmtId="185" fontId="42" fillId="0" borderId="144" xfId="4" applyNumberFormat="1" applyFont="1" applyFill="1" applyBorder="1" applyAlignment="1">
      <alignment horizontal="right" vertical="center" wrapText="1"/>
    </xf>
    <xf numFmtId="185" fontId="42" fillId="0" borderId="3" xfId="4" applyNumberFormat="1" applyFont="1" applyFill="1" applyBorder="1" applyAlignment="1">
      <alignment horizontal="right" vertical="center" wrapText="1"/>
    </xf>
    <xf numFmtId="185" fontId="42" fillId="0" borderId="77" xfId="4" applyNumberFormat="1" applyFont="1" applyFill="1" applyBorder="1" applyAlignment="1">
      <alignment horizontal="right" vertical="center" wrapText="1"/>
    </xf>
    <xf numFmtId="185" fontId="42" fillId="0" borderId="85" xfId="0" applyNumberFormat="1" applyFont="1" applyFill="1" applyBorder="1" applyAlignment="1">
      <alignment vertical="center"/>
    </xf>
    <xf numFmtId="185" fontId="47" fillId="0" borderId="90" xfId="4" applyNumberFormat="1" applyFont="1" applyFill="1" applyBorder="1" applyAlignment="1">
      <alignment horizontal="right" vertical="center" wrapText="1"/>
    </xf>
    <xf numFmtId="0" fontId="42" fillId="0" borderId="0" xfId="0" applyFont="1" applyFill="1" applyAlignment="1">
      <alignment horizontal="center"/>
    </xf>
    <xf numFmtId="0" fontId="42" fillId="0" borderId="0" xfId="0" applyFont="1" applyFill="1" applyAlignment="1">
      <alignment horizontal="right"/>
    </xf>
    <xf numFmtId="185" fontId="46" fillId="0" borderId="91" xfId="4" applyNumberFormat="1" applyFont="1" applyBorder="1" applyAlignment="1">
      <alignment horizontal="right" vertical="center" wrapText="1"/>
    </xf>
    <xf numFmtId="0" fontId="45" fillId="0" borderId="0" xfId="0" applyFont="1" applyFill="1"/>
    <xf numFmtId="0" fontId="33" fillId="0" borderId="0" xfId="1" applyFont="1">
      <alignment vertical="center"/>
    </xf>
    <xf numFmtId="0" fontId="45" fillId="0" borderId="0" xfId="0" applyFont="1"/>
    <xf numFmtId="0" fontId="55" fillId="0" borderId="0" xfId="0" applyFont="1" applyAlignment="1">
      <alignment vertical="center"/>
    </xf>
    <xf numFmtId="0" fontId="38" fillId="0" borderId="1" xfId="0" applyFont="1" applyFill="1" applyBorder="1" applyAlignment="1">
      <alignment vertical="center"/>
    </xf>
    <xf numFmtId="0" fontId="38" fillId="0" borderId="1" xfId="0" applyFont="1" applyBorder="1" applyAlignment="1">
      <alignmen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67" fillId="0" borderId="0" xfId="0" applyFont="1" applyFill="1" applyAlignment="1">
      <alignment horizontal="left" vertical="center" wrapText="1"/>
    </xf>
    <xf numFmtId="0" fontId="52" fillId="0" borderId="0" xfId="0" applyFont="1" applyAlignment="1">
      <alignment vertical="center"/>
    </xf>
    <xf numFmtId="0" fontId="38" fillId="0" borderId="1" xfId="0" applyFont="1" applyBorder="1" applyAlignment="1">
      <alignment horizontal="center" vertical="center" wrapText="1"/>
    </xf>
    <xf numFmtId="0" fontId="69" fillId="0" borderId="0" xfId="0" applyFont="1" applyFill="1" applyAlignment="1">
      <alignment horizontal="left" vertical="center" wrapText="1"/>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49" fillId="0" borderId="0" xfId="0" applyFont="1" applyAlignment="1">
      <alignment vertical="center"/>
    </xf>
    <xf numFmtId="176" fontId="57" fillId="0" borderId="0" xfId="2" applyFont="1" applyBorder="1" applyAlignment="1" applyProtection="1">
      <alignment vertical="center"/>
      <protection locked="0"/>
    </xf>
    <xf numFmtId="176" fontId="57" fillId="0" borderId="0" xfId="2" applyFont="1" applyBorder="1" applyProtection="1">
      <alignment vertical="center"/>
      <protection locked="0"/>
    </xf>
    <xf numFmtId="0" fontId="36" fillId="0" borderId="25" xfId="0" applyNumberFormat="1" applyFont="1" applyBorder="1" applyAlignment="1">
      <alignment vertical="center" shrinkToFit="1"/>
    </xf>
    <xf numFmtId="0" fontId="0" fillId="0" borderId="0" xfId="0" applyNumberFormat="1" applyAlignment="1">
      <alignment horizontal="center"/>
    </xf>
    <xf numFmtId="0" fontId="39" fillId="0" borderId="0" xfId="0" applyNumberFormat="1" applyFont="1"/>
    <xf numFmtId="0" fontId="36" fillId="0" borderId="1" xfId="0" applyFont="1" applyBorder="1" applyAlignment="1">
      <alignment horizontal="center" vertical="center"/>
    </xf>
    <xf numFmtId="0" fontId="0" fillId="0" borderId="0" xfId="0" quotePrefix="1" applyNumberFormat="1" applyAlignment="1">
      <alignment horizontal="center"/>
    </xf>
    <xf numFmtId="0" fontId="55" fillId="0" borderId="0" xfId="0" applyFont="1" applyAlignment="1">
      <alignment horizontal="center" vertical="center" shrinkToFit="1"/>
    </xf>
    <xf numFmtId="0" fontId="0" fillId="0" borderId="1" xfId="0" applyFill="1" applyBorder="1" applyAlignment="1">
      <alignment wrapText="1"/>
    </xf>
    <xf numFmtId="188" fontId="34" fillId="3" borderId="25" xfId="0" applyNumberFormat="1" applyFont="1" applyFill="1" applyBorder="1" applyAlignment="1">
      <alignment horizontal="center" vertical="center" shrinkToFit="1"/>
    </xf>
    <xf numFmtId="0" fontId="20" fillId="3" borderId="25" xfId="0" applyFont="1" applyFill="1" applyBorder="1" applyAlignment="1">
      <alignment horizontal="center" vertical="center"/>
    </xf>
    <xf numFmtId="176" fontId="20" fillId="3" borderId="1" xfId="3" applyNumberFormat="1" applyFont="1" applyFill="1" applyBorder="1" applyAlignment="1" applyProtection="1">
      <alignment vertical="center" shrinkToFit="1"/>
      <protection locked="0"/>
    </xf>
    <xf numFmtId="176" fontId="20" fillId="3" borderId="3" xfId="3" applyNumberFormat="1" applyFont="1" applyFill="1" applyBorder="1" applyAlignment="1" applyProtection="1">
      <alignment vertical="center" shrinkToFit="1"/>
      <protection locked="0"/>
    </xf>
    <xf numFmtId="176" fontId="20" fillId="0" borderId="110" xfId="3" applyNumberFormat="1" applyFont="1" applyFill="1" applyBorder="1" applyAlignment="1" applyProtection="1">
      <alignment vertical="center" shrinkToFit="1"/>
      <protection locked="0"/>
    </xf>
    <xf numFmtId="176" fontId="20" fillId="3" borderId="27" xfId="3" applyNumberFormat="1" applyFont="1" applyFill="1" applyBorder="1" applyAlignment="1" applyProtection="1">
      <alignment vertical="center" shrinkToFit="1"/>
      <protection locked="0"/>
    </xf>
    <xf numFmtId="176" fontId="20" fillId="3" borderId="32" xfId="3" applyNumberFormat="1" applyFont="1" applyFill="1" applyBorder="1" applyAlignment="1" applyProtection="1">
      <alignment vertical="center" shrinkToFit="1"/>
      <protection locked="0"/>
    </xf>
    <xf numFmtId="176" fontId="20" fillId="3" borderId="110" xfId="3" applyNumberFormat="1" applyFont="1" applyFill="1" applyBorder="1" applyAlignment="1" applyProtection="1">
      <alignment vertical="center" shrinkToFit="1"/>
      <protection locked="0"/>
    </xf>
    <xf numFmtId="176" fontId="20" fillId="3" borderId="56" xfId="3" applyNumberFormat="1" applyFont="1" applyFill="1" applyBorder="1" applyAlignment="1" applyProtection="1">
      <alignment vertical="center" shrinkToFit="1"/>
      <protection locked="0"/>
    </xf>
    <xf numFmtId="176" fontId="20" fillId="3" borderId="54" xfId="3" applyNumberFormat="1" applyFont="1" applyFill="1" applyBorder="1" applyAlignment="1" applyProtection="1">
      <alignment vertical="center" shrinkToFit="1"/>
      <protection locked="0"/>
    </xf>
    <xf numFmtId="176" fontId="20" fillId="3" borderId="55" xfId="3" applyNumberFormat="1" applyFont="1" applyFill="1" applyBorder="1" applyAlignment="1" applyProtection="1">
      <alignment vertical="center" shrinkToFit="1"/>
      <protection locked="0"/>
    </xf>
    <xf numFmtId="176" fontId="20" fillId="3" borderId="120" xfId="3" applyNumberFormat="1" applyFont="1" applyFill="1" applyBorder="1" applyAlignment="1" applyProtection="1">
      <alignment vertical="center" shrinkToFit="1"/>
      <protection locked="0"/>
    </xf>
    <xf numFmtId="182" fontId="20" fillId="3" borderId="26" xfId="3" applyNumberFormat="1" applyFont="1" applyFill="1" applyBorder="1" applyAlignment="1" applyProtection="1">
      <alignment vertical="center" shrinkToFit="1"/>
      <protection locked="0"/>
    </xf>
    <xf numFmtId="182" fontId="20" fillId="3" borderId="5" xfId="3" applyNumberFormat="1" applyFont="1" applyFill="1" applyBorder="1" applyAlignment="1" applyProtection="1">
      <alignment vertical="center" shrinkToFit="1"/>
      <protection locked="0"/>
    </xf>
    <xf numFmtId="182" fontId="20" fillId="3" borderId="107" xfId="3" applyNumberFormat="1" applyFont="1" applyFill="1" applyBorder="1" applyAlignment="1" applyProtection="1">
      <alignment vertical="center" shrinkToFit="1"/>
      <protection locked="0"/>
    </xf>
    <xf numFmtId="182" fontId="20" fillId="3" borderId="7" xfId="3" applyNumberFormat="1" applyFont="1" applyFill="1" applyBorder="1" applyAlignment="1" applyProtection="1">
      <alignment vertical="center" shrinkToFit="1"/>
      <protection locked="0"/>
    </xf>
    <xf numFmtId="182" fontId="20" fillId="3" borderId="110" xfId="3" applyNumberFormat="1" applyFont="1" applyFill="1" applyBorder="1" applyAlignment="1" applyProtection="1">
      <alignment vertical="center" wrapText="1" shrinkToFit="1"/>
      <protection locked="0"/>
    </xf>
    <xf numFmtId="182" fontId="20" fillId="3" borderId="104" xfId="3" applyNumberFormat="1" applyFont="1" applyFill="1" applyBorder="1" applyAlignment="1" applyProtection="1">
      <alignment vertical="center" shrinkToFit="1"/>
      <protection locked="0"/>
    </xf>
    <xf numFmtId="182" fontId="20" fillId="3" borderId="102" xfId="3" applyNumberFormat="1" applyFont="1" applyFill="1" applyBorder="1" applyAlignment="1" applyProtection="1">
      <alignment vertical="center" shrinkToFit="1"/>
      <protection locked="0"/>
    </xf>
    <xf numFmtId="182" fontId="20" fillId="3" borderId="101" xfId="3" applyNumberFormat="1" applyFont="1" applyFill="1" applyBorder="1" applyAlignment="1" applyProtection="1">
      <alignment vertical="center" shrinkToFit="1"/>
      <protection locked="0"/>
    </xf>
    <xf numFmtId="0" fontId="82"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0" fillId="0" borderId="33" xfId="0" applyNumberFormat="1" applyBorder="1" applyAlignment="1">
      <alignment horizontal="center"/>
    </xf>
    <xf numFmtId="0" fontId="20" fillId="0" borderId="0" xfId="1" applyFont="1" applyProtection="1">
      <alignment vertical="center"/>
      <protection locked="0"/>
    </xf>
    <xf numFmtId="0" fontId="73" fillId="0" borderId="0" xfId="1" applyFont="1" applyProtection="1">
      <alignment vertical="center"/>
      <protection locked="0"/>
    </xf>
    <xf numFmtId="0" fontId="22" fillId="0" borderId="0" xfId="1" applyFont="1" applyProtection="1">
      <alignment vertical="center"/>
      <protection locked="0"/>
    </xf>
    <xf numFmtId="0" fontId="72" fillId="0" borderId="0" xfId="0" applyFont="1" applyProtection="1">
      <protection locked="0"/>
    </xf>
    <xf numFmtId="0" fontId="0" fillId="0" borderId="0" xfId="0" applyProtection="1">
      <protection locked="0"/>
    </xf>
    <xf numFmtId="0" fontId="20" fillId="0" borderId="0" xfId="0" applyFont="1" applyProtection="1">
      <protection locked="0"/>
    </xf>
    <xf numFmtId="0" fontId="20" fillId="0" borderId="37" xfId="0" applyFont="1" applyBorder="1" applyAlignment="1" applyProtection="1">
      <alignment horizontal="left"/>
      <protection locked="0"/>
    </xf>
    <xf numFmtId="0" fontId="20" fillId="0" borderId="37" xfId="0" applyFont="1" applyBorder="1" applyProtection="1">
      <protection locked="0"/>
    </xf>
    <xf numFmtId="0" fontId="0" fillId="0" borderId="0" xfId="0" applyAlignment="1" applyProtection="1">
      <protection locked="0"/>
    </xf>
    <xf numFmtId="0" fontId="39" fillId="7" borderId="0" xfId="0" applyFont="1" applyFill="1" applyProtection="1">
      <protection locked="0"/>
    </xf>
    <xf numFmtId="0" fontId="0" fillId="7" borderId="0" xfId="0" applyFill="1" applyProtection="1">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vertical="top"/>
      <protection locked="0"/>
    </xf>
    <xf numFmtId="0" fontId="71" fillId="0" borderId="0" xfId="0" applyFont="1" applyAlignment="1" applyProtection="1">
      <alignment vertical="top" shrinkToFit="1"/>
      <protection locked="0"/>
    </xf>
    <xf numFmtId="0" fontId="36" fillId="0" borderId="0" xfId="0" applyFont="1" applyAlignment="1" applyProtection="1">
      <alignment horizontal="left" vertical="top"/>
      <protection locked="0"/>
    </xf>
    <xf numFmtId="0" fontId="36" fillId="0" borderId="0" xfId="0" applyFont="1" applyAlignment="1" applyProtection="1">
      <alignment horizontal="left" vertical="top" wrapText="1"/>
      <protection locked="0"/>
    </xf>
    <xf numFmtId="0" fontId="72" fillId="0" borderId="0" xfId="0" applyFont="1" applyAlignment="1" applyProtection="1">
      <alignment vertical="center"/>
      <protection locked="0"/>
    </xf>
    <xf numFmtId="0" fontId="36" fillId="0" borderId="0" xfId="0" applyFont="1" applyFill="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pplyProtection="1">
      <alignment horizontal="right" vertical="center"/>
      <protection locked="0"/>
    </xf>
    <xf numFmtId="0" fontId="20" fillId="0" borderId="0" xfId="1" applyFont="1" applyAlignment="1" applyProtection="1">
      <alignment vertical="center"/>
      <protection locked="0"/>
    </xf>
    <xf numFmtId="0" fontId="73" fillId="0" borderId="0" xfId="1" applyFont="1" applyAlignment="1" applyProtection="1">
      <alignment vertical="center"/>
      <protection locked="0"/>
    </xf>
    <xf numFmtId="0" fontId="22" fillId="0" borderId="0" xfId="1" applyFont="1" applyAlignment="1" applyProtection="1">
      <alignment vertical="center"/>
      <protection locked="0"/>
    </xf>
    <xf numFmtId="0" fontId="57" fillId="0" borderId="0" xfId="0" applyFont="1" applyAlignment="1" applyProtection="1">
      <alignment vertical="center"/>
      <protection locked="0"/>
    </xf>
    <xf numFmtId="0" fontId="20" fillId="0" borderId="2"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0" xfId="0" applyFont="1" applyAlignment="1" applyProtection="1">
      <alignment vertical="center" wrapText="1"/>
      <protection locked="0"/>
    </xf>
    <xf numFmtId="0" fontId="0" fillId="0" borderId="33" xfId="0" applyBorder="1" applyProtection="1">
      <protection locked="0"/>
    </xf>
    <xf numFmtId="0" fontId="0" fillId="0" borderId="0" xfId="0" applyBorder="1" applyProtection="1">
      <protection locked="0"/>
    </xf>
    <xf numFmtId="0" fontId="20" fillId="3" borderId="5" xfId="0" applyFont="1" applyFill="1" applyBorder="1" applyAlignment="1" applyProtection="1">
      <alignment horizontal="center" vertical="center"/>
      <protection locked="0"/>
    </xf>
    <xf numFmtId="0" fontId="20" fillId="3" borderId="37" xfId="0" applyFont="1" applyFill="1" applyBorder="1" applyAlignment="1" applyProtection="1">
      <alignment horizontal="center" vertical="center"/>
      <protection locked="0"/>
    </xf>
    <xf numFmtId="0" fontId="37" fillId="0" borderId="3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64" fillId="0" borderId="0" xfId="0" applyFont="1" applyAlignment="1" applyProtection="1">
      <alignment wrapText="1"/>
      <protection locked="0"/>
    </xf>
    <xf numFmtId="0" fontId="20" fillId="0" borderId="31"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5" xfId="0" applyFont="1" applyFill="1" applyBorder="1" applyAlignment="1" applyProtection="1">
      <alignment vertical="center"/>
      <protection locked="0"/>
    </xf>
    <xf numFmtId="0" fontId="20" fillId="0" borderId="62" xfId="0" applyFont="1" applyFill="1" applyBorder="1" applyAlignment="1" applyProtection="1">
      <alignment vertical="center"/>
      <protection locked="0"/>
    </xf>
    <xf numFmtId="0" fontId="20" fillId="0" borderId="75" xfId="0" applyFont="1" applyFill="1" applyBorder="1" applyAlignment="1" applyProtection="1">
      <alignment vertical="center"/>
      <protection locked="0"/>
    </xf>
    <xf numFmtId="0" fontId="20" fillId="0" borderId="3" xfId="0" applyFont="1" applyFill="1" applyBorder="1" applyAlignment="1" applyProtection="1">
      <alignment vertical="center"/>
      <protection locked="0"/>
    </xf>
    <xf numFmtId="0" fontId="20" fillId="0" borderId="32" xfId="0" applyFont="1" applyFill="1" applyBorder="1" applyAlignment="1" applyProtection="1">
      <alignment vertical="center"/>
      <protection locked="0"/>
    </xf>
    <xf numFmtId="0" fontId="20" fillId="0" borderId="37" xfId="0" applyFont="1" applyFill="1" applyBorder="1" applyAlignment="1" applyProtection="1">
      <alignment vertical="center"/>
      <protection locked="0"/>
    </xf>
    <xf numFmtId="0" fontId="20" fillId="0" borderId="6" xfId="0" applyFont="1" applyFill="1" applyBorder="1" applyAlignment="1" applyProtection="1">
      <alignment vertical="center"/>
      <protection locked="0"/>
    </xf>
    <xf numFmtId="0" fontId="0" fillId="0" borderId="0" xfId="0" applyAlignment="1" applyProtection="1">
      <alignment shrinkToFit="1"/>
      <protection locked="0"/>
    </xf>
    <xf numFmtId="0" fontId="72" fillId="0" borderId="32" xfId="0" applyFont="1" applyBorder="1" applyAlignment="1" applyProtection="1">
      <alignment vertical="center"/>
      <protection locked="0"/>
    </xf>
    <xf numFmtId="0" fontId="2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20" fillId="0" borderId="0" xfId="0" applyFont="1" applyFill="1" applyAlignment="1" applyProtection="1">
      <alignment vertical="center" wrapText="1"/>
      <protection locked="0"/>
    </xf>
    <xf numFmtId="0" fontId="0" fillId="0" borderId="0" xfId="0" applyProtection="1"/>
    <xf numFmtId="176" fontId="23" fillId="0" borderId="0" xfId="2" applyFont="1" applyProtection="1">
      <alignment vertical="center"/>
      <protection locked="0"/>
    </xf>
    <xf numFmtId="176" fontId="23" fillId="0" borderId="0" xfId="2" applyFont="1" applyAlignment="1" applyProtection="1">
      <alignment horizontal="right" vertical="center"/>
      <protection locked="0"/>
    </xf>
    <xf numFmtId="176" fontId="23" fillId="0" borderId="0" xfId="2" applyFont="1" applyAlignment="1" applyProtection="1">
      <alignment horizontal="center" vertical="center"/>
      <protection locked="0"/>
    </xf>
    <xf numFmtId="176" fontId="19" fillId="0" borderId="21" xfId="2" applyFont="1" applyBorder="1" applyAlignment="1" applyProtection="1">
      <alignment horizontal="center" vertical="center"/>
      <protection locked="0"/>
    </xf>
    <xf numFmtId="176" fontId="57" fillId="0" borderId="138" xfId="2" applyFont="1" applyBorder="1" applyAlignment="1" applyProtection="1">
      <alignment horizontal="center" vertical="center"/>
      <protection locked="0"/>
    </xf>
    <xf numFmtId="176" fontId="19" fillId="2" borderId="122" xfId="2" applyFont="1" applyFill="1" applyBorder="1" applyProtection="1">
      <alignment vertical="center"/>
      <protection locked="0"/>
    </xf>
    <xf numFmtId="176" fontId="19" fillId="2" borderId="31" xfId="2" applyFont="1" applyFill="1" applyBorder="1" applyProtection="1">
      <alignment vertical="center"/>
      <protection locked="0"/>
    </xf>
    <xf numFmtId="176" fontId="19" fillId="2" borderId="32" xfId="2" applyFont="1" applyFill="1" applyBorder="1" applyAlignment="1" applyProtection="1">
      <alignment horizontal="center" vertical="center"/>
      <protection locked="0"/>
    </xf>
    <xf numFmtId="182" fontId="19" fillId="2" borderId="110" xfId="2" applyNumberFormat="1" applyFont="1" applyFill="1" applyBorder="1" applyAlignment="1" applyProtection="1">
      <alignment horizontal="center" vertical="center"/>
      <protection locked="0"/>
    </xf>
    <xf numFmtId="176" fontId="19" fillId="2" borderId="110" xfId="2" applyFont="1" applyFill="1" applyBorder="1" applyAlignment="1" applyProtection="1">
      <alignment horizontal="center" vertical="center"/>
      <protection locked="0"/>
    </xf>
    <xf numFmtId="176" fontId="34" fillId="2" borderId="106" xfId="2" applyFont="1" applyFill="1" applyBorder="1" applyAlignment="1" applyProtection="1">
      <alignment vertical="center" textRotation="255"/>
      <protection locked="0"/>
    </xf>
    <xf numFmtId="176" fontId="34" fillId="2" borderId="0" xfId="2" applyFont="1" applyFill="1" applyAlignment="1" applyProtection="1">
      <alignment vertical="center" textRotation="255" shrinkToFit="1"/>
      <protection locked="0"/>
    </xf>
    <xf numFmtId="176" fontId="57" fillId="0" borderId="112" xfId="2" applyFont="1" applyBorder="1" applyAlignment="1" applyProtection="1">
      <alignment vertical="center" shrinkToFit="1"/>
      <protection locked="0"/>
    </xf>
    <xf numFmtId="176" fontId="57" fillId="0" borderId="112" xfId="2" applyFont="1" applyFill="1" applyBorder="1" applyAlignment="1" applyProtection="1">
      <alignment vertical="center" shrinkToFit="1"/>
      <protection locked="0"/>
    </xf>
    <xf numFmtId="176" fontId="57" fillId="0" borderId="121" xfId="2" applyFont="1" applyFill="1" applyBorder="1" applyAlignment="1" applyProtection="1">
      <alignment vertical="center" shrinkToFit="1"/>
      <protection locked="0"/>
    </xf>
    <xf numFmtId="176" fontId="34" fillId="2" borderId="100" xfId="2" applyFont="1" applyFill="1" applyBorder="1" applyAlignment="1" applyProtection="1">
      <alignment vertical="center" textRotation="255"/>
      <protection locked="0"/>
    </xf>
    <xf numFmtId="176" fontId="34" fillId="2" borderId="96" xfId="2" applyFont="1" applyFill="1" applyBorder="1" applyAlignment="1" applyProtection="1">
      <alignment vertical="center" textRotation="255" shrinkToFit="1"/>
      <protection locked="0"/>
    </xf>
    <xf numFmtId="176" fontId="19" fillId="0" borderId="109" xfId="2" applyFont="1" applyBorder="1" applyAlignment="1" applyProtection="1">
      <alignment horizontal="center" vertical="center" shrinkToFit="1"/>
      <protection locked="0"/>
    </xf>
    <xf numFmtId="176" fontId="30" fillId="0" borderId="136" xfId="3" applyNumberFormat="1" applyFont="1" applyFill="1" applyBorder="1" applyAlignment="1" applyProtection="1">
      <alignment vertical="center" shrinkToFit="1"/>
      <protection locked="0"/>
    </xf>
    <xf numFmtId="176" fontId="34" fillId="0" borderId="94" xfId="2" applyFont="1" applyBorder="1" applyAlignment="1" applyProtection="1">
      <alignment vertical="center" textRotation="255"/>
      <protection locked="0"/>
    </xf>
    <xf numFmtId="176" fontId="34" fillId="0" borderId="0" xfId="2" applyFont="1" applyAlignment="1" applyProtection="1">
      <alignment vertical="center" textRotation="255" shrinkToFit="1"/>
      <protection locked="0"/>
    </xf>
    <xf numFmtId="176" fontId="34" fillId="0" borderId="0" xfId="2" applyFont="1" applyAlignment="1" applyProtection="1">
      <alignment horizontal="center" vertical="center" shrinkToFit="1"/>
      <protection locked="0"/>
    </xf>
    <xf numFmtId="3" fontId="30" fillId="0" borderId="0" xfId="3" applyNumberFormat="1" applyFont="1" applyFill="1" applyBorder="1" applyAlignment="1" applyProtection="1">
      <alignment vertical="center" shrinkToFit="1"/>
      <protection locked="0"/>
    </xf>
    <xf numFmtId="182" fontId="30" fillId="0" borderId="0" xfId="3" applyNumberFormat="1" applyFont="1" applyFill="1" applyBorder="1" applyAlignment="1" applyProtection="1">
      <alignment vertical="center" shrinkToFit="1"/>
      <protection locked="0"/>
    </xf>
    <xf numFmtId="176" fontId="19" fillId="2" borderId="118" xfId="2" applyFont="1" applyFill="1" applyBorder="1" applyProtection="1">
      <alignment vertical="center"/>
      <protection locked="0"/>
    </xf>
    <xf numFmtId="176" fontId="19" fillId="2" borderId="94" xfId="2" applyFont="1" applyFill="1" applyBorder="1" applyAlignment="1" applyProtection="1">
      <alignment vertical="center" shrinkToFit="1"/>
      <protection locked="0"/>
    </xf>
    <xf numFmtId="176" fontId="19" fillId="2" borderId="117" xfId="2" applyFont="1" applyFill="1" applyBorder="1" applyAlignment="1" applyProtection="1">
      <alignment horizontal="center" vertical="center" shrinkToFit="1"/>
      <protection locked="0"/>
    </xf>
    <xf numFmtId="176" fontId="19" fillId="2" borderId="139" xfId="2" applyFont="1" applyFill="1" applyBorder="1" applyAlignment="1" applyProtection="1">
      <alignment horizontal="center" vertical="center" shrinkToFit="1"/>
      <protection locked="0"/>
    </xf>
    <xf numFmtId="176" fontId="19" fillId="2" borderId="106" xfId="2" applyFont="1" applyFill="1" applyBorder="1" applyProtection="1">
      <alignment vertical="center"/>
      <protection locked="0"/>
    </xf>
    <xf numFmtId="176" fontId="19" fillId="8" borderId="2" xfId="2" applyFont="1" applyFill="1" applyBorder="1" applyProtection="1">
      <alignment vertical="center"/>
      <protection locked="0"/>
    </xf>
    <xf numFmtId="176" fontId="19" fillId="8" borderId="0" xfId="2" applyFont="1" applyFill="1" applyAlignment="1" applyProtection="1">
      <alignment horizontal="center" vertical="center" shrinkToFit="1"/>
      <protection locked="0"/>
    </xf>
    <xf numFmtId="176" fontId="19" fillId="8" borderId="115" xfId="2" applyFont="1" applyFill="1" applyBorder="1" applyAlignment="1" applyProtection="1">
      <alignment horizontal="center" vertical="center" shrinkToFit="1"/>
      <protection locked="0"/>
    </xf>
    <xf numFmtId="176" fontId="34" fillId="0" borderId="33" xfId="2" applyFont="1" applyBorder="1" applyAlignment="1" applyProtection="1">
      <alignment vertical="center" textRotation="255" shrinkToFit="1"/>
      <protection locked="0"/>
    </xf>
    <xf numFmtId="176" fontId="34" fillId="0" borderId="5" xfId="2" applyFont="1" applyBorder="1" applyAlignment="1" applyProtection="1">
      <alignment vertical="center" textRotation="255" shrinkToFit="1"/>
      <protection locked="0"/>
    </xf>
    <xf numFmtId="176" fontId="19" fillId="0" borderId="114" xfId="2" applyFont="1" applyBorder="1" applyAlignment="1" applyProtection="1">
      <alignment horizontal="center" vertical="center" shrinkToFit="1"/>
      <protection locked="0"/>
    </xf>
    <xf numFmtId="182" fontId="25" fillId="0" borderId="136" xfId="3" applyNumberFormat="1" applyFont="1" applyFill="1" applyBorder="1" applyAlignment="1" applyProtection="1">
      <alignment vertical="center" shrinkToFit="1"/>
      <protection locked="0"/>
    </xf>
    <xf numFmtId="176" fontId="19" fillId="2" borderId="113" xfId="2" applyFont="1" applyFill="1" applyBorder="1" applyProtection="1">
      <alignment vertical="center"/>
      <protection locked="0"/>
    </xf>
    <xf numFmtId="176" fontId="19" fillId="8" borderId="32" xfId="2" applyFont="1" applyFill="1" applyBorder="1" applyAlignment="1" applyProtection="1">
      <alignment horizontal="center" vertical="center" shrinkToFit="1"/>
      <protection locked="0"/>
    </xf>
    <xf numFmtId="182" fontId="19" fillId="8" borderId="32" xfId="2" applyNumberFormat="1" applyFont="1" applyFill="1" applyBorder="1" applyAlignment="1" applyProtection="1">
      <alignment horizontal="center" vertical="center" shrinkToFit="1"/>
      <protection locked="0"/>
    </xf>
    <xf numFmtId="182" fontId="19" fillId="8" borderId="145" xfId="2" applyNumberFormat="1" applyFont="1" applyFill="1" applyBorder="1" applyAlignment="1" applyProtection="1">
      <alignment horizontal="center" vertical="center" shrinkToFit="1"/>
      <protection locked="0"/>
    </xf>
    <xf numFmtId="176" fontId="19" fillId="0" borderId="2" xfId="2" applyFont="1" applyBorder="1" applyProtection="1">
      <alignment vertical="center"/>
      <protection locked="0"/>
    </xf>
    <xf numFmtId="176" fontId="19" fillId="0" borderId="32" xfId="2" applyFont="1" applyBorder="1" applyAlignment="1" applyProtection="1">
      <alignment horizontal="center" vertical="center" shrinkToFit="1"/>
      <protection locked="0"/>
    </xf>
    <xf numFmtId="176" fontId="26" fillId="0" borderId="32" xfId="2" applyFont="1" applyBorder="1" applyAlignment="1" applyProtection="1">
      <alignment horizontal="center" vertical="center" shrinkToFit="1"/>
      <protection locked="0"/>
    </xf>
    <xf numFmtId="176" fontId="26" fillId="0" borderId="145" xfId="2" applyFont="1" applyBorder="1" applyAlignment="1" applyProtection="1">
      <alignment horizontal="center" vertical="center" shrinkToFit="1"/>
      <protection locked="0"/>
    </xf>
    <xf numFmtId="182" fontId="20" fillId="3" borderId="108" xfId="3" applyNumberFormat="1" applyFont="1" applyFill="1" applyBorder="1" applyAlignment="1" applyProtection="1">
      <alignment vertical="center" shrinkToFit="1"/>
      <protection locked="0"/>
    </xf>
    <xf numFmtId="182" fontId="20" fillId="3" borderId="6" xfId="3" applyNumberFormat="1" applyFont="1" applyFill="1" applyBorder="1" applyAlignment="1" applyProtection="1">
      <alignment vertical="center" shrinkToFit="1"/>
      <protection locked="0"/>
    </xf>
    <xf numFmtId="182" fontId="20" fillId="3" borderId="37" xfId="3" applyNumberFormat="1" applyFont="1" applyFill="1" applyBorder="1" applyAlignment="1" applyProtection="1">
      <alignment vertical="center" shrinkToFit="1"/>
      <protection locked="0"/>
    </xf>
    <xf numFmtId="182" fontId="20" fillId="3" borderId="111" xfId="3" applyNumberFormat="1" applyFont="1" applyFill="1" applyBorder="1" applyAlignment="1" applyProtection="1">
      <alignment vertical="center" shrinkToFit="1"/>
      <protection locked="0"/>
    </xf>
    <xf numFmtId="182" fontId="20" fillId="3" borderId="32" xfId="3" applyNumberFormat="1" applyFont="1" applyFill="1" applyBorder="1" applyAlignment="1" applyProtection="1">
      <alignment vertical="center" shrinkToFit="1"/>
      <protection locked="0"/>
    </xf>
    <xf numFmtId="176" fontId="34" fillId="0" borderId="99" xfId="2" applyFont="1" applyBorder="1" applyAlignment="1" applyProtection="1">
      <alignment vertical="center" textRotation="255" shrinkToFit="1"/>
      <protection locked="0"/>
    </xf>
    <xf numFmtId="182" fontId="25" fillId="0" borderId="145" xfId="3" applyNumberFormat="1" applyFont="1" applyFill="1" applyBorder="1" applyAlignment="1" applyProtection="1">
      <alignment vertical="center" shrinkToFit="1"/>
      <protection locked="0"/>
    </xf>
    <xf numFmtId="182" fontId="30" fillId="0" borderId="137" xfId="3" applyNumberFormat="1" applyFont="1" applyFill="1" applyBorder="1" applyAlignment="1" applyProtection="1">
      <alignment vertical="center" shrinkToFit="1"/>
      <protection locked="0"/>
    </xf>
    <xf numFmtId="176" fontId="19" fillId="2" borderId="28" xfId="2" applyFont="1" applyFill="1" applyBorder="1" applyProtection="1">
      <alignment vertical="center"/>
      <protection locked="0"/>
    </xf>
    <xf numFmtId="176" fontId="19" fillId="0" borderId="91" xfId="2" applyFont="1" applyBorder="1" applyAlignment="1" applyProtection="1">
      <alignment vertical="center" shrinkToFit="1"/>
      <protection locked="0"/>
    </xf>
    <xf numFmtId="176" fontId="19" fillId="0" borderId="30" xfId="2" applyFont="1" applyBorder="1" applyAlignment="1" applyProtection="1">
      <alignment vertical="center" shrinkToFit="1"/>
      <protection locked="0"/>
    </xf>
    <xf numFmtId="186" fontId="34" fillId="0" borderId="136" xfId="3" applyNumberFormat="1" applyFont="1" applyFill="1" applyBorder="1" applyAlignment="1" applyProtection="1">
      <alignment vertical="center" shrinkToFit="1"/>
      <protection locked="0"/>
    </xf>
    <xf numFmtId="182" fontId="19" fillId="2" borderId="116" xfId="2" applyNumberFormat="1" applyFont="1" applyFill="1" applyBorder="1" applyAlignment="1" applyProtection="1">
      <alignment horizontal="center" vertical="center" shrinkToFit="1"/>
    </xf>
    <xf numFmtId="182" fontId="19" fillId="8" borderId="115" xfId="2" applyNumberFormat="1" applyFont="1" applyFill="1" applyBorder="1" applyAlignment="1" applyProtection="1">
      <alignment horizontal="center" vertical="center" shrinkToFit="1"/>
    </xf>
    <xf numFmtId="182" fontId="19" fillId="8" borderId="110" xfId="2" applyNumberFormat="1" applyFont="1" applyFill="1" applyBorder="1" applyAlignment="1" applyProtection="1">
      <alignment horizontal="center" vertical="center" shrinkToFit="1"/>
    </xf>
    <xf numFmtId="182" fontId="26" fillId="8" borderId="110" xfId="2" applyNumberFormat="1" applyFont="1" applyFill="1" applyBorder="1" applyAlignment="1" applyProtection="1">
      <alignment horizontal="center" vertical="center" shrinkToFit="1"/>
    </xf>
    <xf numFmtId="176" fontId="20" fillId="0" borderId="1" xfId="3" applyNumberFormat="1" applyFont="1" applyFill="1" applyBorder="1" applyAlignment="1" applyProtection="1">
      <alignment vertical="center" shrinkToFit="1"/>
    </xf>
    <xf numFmtId="179" fontId="57" fillId="0" borderId="125" xfId="2" applyNumberFormat="1" applyFont="1" applyBorder="1" applyAlignment="1" applyProtection="1">
      <alignment horizontal="center" vertical="center"/>
    </xf>
    <xf numFmtId="179" fontId="57" fillId="0" borderId="124" xfId="2" applyNumberFormat="1" applyFont="1" applyBorder="1" applyAlignment="1" applyProtection="1">
      <alignment horizontal="center" vertical="center"/>
    </xf>
    <xf numFmtId="179" fontId="57" fillId="0" borderId="123" xfId="2" applyNumberFormat="1" applyFont="1" applyBorder="1" applyAlignment="1" applyProtection="1">
      <alignment horizontal="center" vertical="center"/>
    </xf>
    <xf numFmtId="176" fontId="56" fillId="0" borderId="0" xfId="2" applyFont="1" applyProtection="1">
      <alignment vertical="center"/>
    </xf>
    <xf numFmtId="0" fontId="28" fillId="0" borderId="0" xfId="1" applyFont="1" applyAlignment="1" applyProtection="1">
      <alignment horizontal="center" vertical="center"/>
      <protection locked="0"/>
    </xf>
    <xf numFmtId="0" fontId="24" fillId="0" borderId="0" xfId="1" applyFont="1" applyAlignment="1" applyProtection="1">
      <alignment horizontal="center" vertical="center"/>
      <protection locked="0"/>
    </xf>
    <xf numFmtId="0" fontId="29" fillId="0" borderId="37" xfId="1" applyFont="1" applyBorder="1" applyAlignment="1" applyProtection="1">
      <alignment vertical="center"/>
      <protection locked="0"/>
    </xf>
    <xf numFmtId="0" fontId="20" fillId="0" borderId="0" xfId="1" applyFont="1" applyAlignment="1" applyProtection="1">
      <protection locked="0"/>
    </xf>
    <xf numFmtId="0" fontId="30" fillId="0" borderId="40" xfId="1" applyFont="1" applyBorder="1" applyAlignment="1" applyProtection="1">
      <alignment horizontal="center" vertical="center"/>
      <protection locked="0"/>
    </xf>
    <xf numFmtId="0" fontId="30" fillId="0" borderId="44" xfId="1" applyFont="1" applyBorder="1" applyAlignment="1" applyProtection="1">
      <alignment horizontal="center" vertical="center"/>
      <protection locked="0"/>
    </xf>
    <xf numFmtId="0" fontId="30" fillId="0" borderId="45" xfId="1" applyFont="1" applyBorder="1" applyAlignment="1" applyProtection="1">
      <alignment horizontal="center" vertical="center" wrapText="1"/>
      <protection locked="0"/>
    </xf>
    <xf numFmtId="0" fontId="30" fillId="0" borderId="46" xfId="1" applyFont="1" applyBorder="1" applyAlignment="1" applyProtection="1">
      <alignment horizontal="center" vertical="center"/>
      <protection locked="0"/>
    </xf>
    <xf numFmtId="0" fontId="30" fillId="0" borderId="47" xfId="1" applyFont="1" applyBorder="1" applyAlignment="1" applyProtection="1">
      <alignment horizontal="center" vertical="center"/>
      <protection locked="0"/>
    </xf>
    <xf numFmtId="0" fontId="24" fillId="3" borderId="40" xfId="0" applyFont="1" applyFill="1" applyBorder="1" applyAlignment="1" applyProtection="1">
      <alignment vertical="center"/>
      <protection locked="0"/>
    </xf>
    <xf numFmtId="0" fontId="33" fillId="3" borderId="44" xfId="0" applyFont="1" applyFill="1" applyBorder="1" applyAlignment="1" applyProtection="1">
      <alignment vertical="center"/>
      <protection locked="0"/>
    </xf>
    <xf numFmtId="0" fontId="24" fillId="3" borderId="40" xfId="1" applyFont="1" applyFill="1" applyBorder="1" applyProtection="1">
      <alignment vertical="center"/>
      <protection locked="0"/>
    </xf>
    <xf numFmtId="0" fontId="33" fillId="3" borderId="44" xfId="1" applyFont="1" applyFill="1" applyBorder="1" applyProtection="1">
      <alignment vertical="center"/>
      <protection locked="0"/>
    </xf>
    <xf numFmtId="0" fontId="34" fillId="0" borderId="0" xfId="1" applyFont="1" applyProtection="1">
      <alignment vertical="center"/>
      <protection locked="0"/>
    </xf>
    <xf numFmtId="0" fontId="34" fillId="0" borderId="0" xfId="1" applyFont="1" applyAlignment="1" applyProtection="1">
      <alignment horizontal="center" vertical="center"/>
      <protection locked="0"/>
    </xf>
    <xf numFmtId="0" fontId="20" fillId="0" borderId="0" xfId="1" applyFont="1" applyAlignment="1" applyProtection="1">
      <alignment vertical="center" wrapText="1"/>
      <protection locked="0"/>
    </xf>
    <xf numFmtId="0" fontId="24" fillId="0" borderId="0" xfId="1" applyFont="1" applyProtection="1">
      <alignment vertical="center"/>
      <protection locked="0"/>
    </xf>
    <xf numFmtId="0" fontId="41" fillId="3" borderId="0" xfId="1" applyFont="1" applyFill="1" applyAlignment="1" applyProtection="1">
      <alignment horizontal="center" vertical="center"/>
      <protection locked="0"/>
    </xf>
    <xf numFmtId="0" fontId="24" fillId="0" borderId="0" xfId="1" applyFont="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20" fillId="0" borderId="0" xfId="1" applyFont="1" applyAlignment="1" applyProtection="1">
      <alignment horizontal="right" vertical="center"/>
      <protection locked="0"/>
    </xf>
    <xf numFmtId="0" fontId="34" fillId="0" borderId="2" xfId="1" applyFont="1" applyBorder="1" applyAlignment="1" applyProtection="1">
      <alignment horizontal="center" vertical="center"/>
      <protection locked="0"/>
    </xf>
    <xf numFmtId="0" fontId="24" fillId="0" borderId="31" xfId="1" applyFont="1" applyBorder="1" applyAlignment="1" applyProtection="1">
      <alignment horizontal="center" vertical="center"/>
      <protection locked="0"/>
    </xf>
    <xf numFmtId="0" fontId="20" fillId="0" borderId="4" xfId="1" applyFont="1" applyBorder="1" applyAlignment="1" applyProtection="1">
      <alignment horizontal="right" vertical="center"/>
      <protection locked="0"/>
    </xf>
    <xf numFmtId="0" fontId="34" fillId="0" borderId="33" xfId="1" applyFont="1" applyBorder="1" applyAlignment="1" applyProtection="1">
      <alignment horizontal="center" vertical="center"/>
      <protection locked="0"/>
    </xf>
    <xf numFmtId="0" fontId="20" fillId="0" borderId="24" xfId="1" applyFont="1" applyBorder="1" applyAlignment="1" applyProtection="1">
      <alignment horizontal="right" vertical="center"/>
      <protection locked="0"/>
    </xf>
    <xf numFmtId="0" fontId="34" fillId="0" borderId="5"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0" fillId="0" borderId="6" xfId="1" applyFont="1" applyBorder="1" applyAlignment="1" applyProtection="1">
      <alignment horizontal="right" vertical="center"/>
      <protection locked="0"/>
    </xf>
    <xf numFmtId="0" fontId="20" fillId="0" borderId="1" xfId="1" applyFont="1" applyBorder="1" applyAlignment="1" applyProtection="1">
      <alignment horizontal="center" vertical="center"/>
      <protection locked="0"/>
    </xf>
    <xf numFmtId="0" fontId="20" fillId="3" borderId="1" xfId="1" applyFont="1" applyFill="1" applyBorder="1" applyAlignment="1" applyProtection="1">
      <alignment vertical="center" wrapText="1"/>
      <protection locked="0"/>
    </xf>
    <xf numFmtId="0" fontId="20" fillId="3" borderId="1" xfId="1" applyFont="1" applyFill="1" applyBorder="1" applyProtection="1">
      <alignment vertical="center"/>
      <protection locked="0"/>
    </xf>
    <xf numFmtId="0" fontId="20" fillId="3" borderId="54" xfId="1" applyFont="1" applyFill="1" applyBorder="1" applyProtection="1">
      <alignment vertical="center"/>
      <protection locked="0"/>
    </xf>
    <xf numFmtId="0" fontId="20" fillId="0" borderId="34" xfId="1"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20" fillId="0" borderId="1" xfId="1" applyFont="1" applyBorder="1" applyAlignment="1" applyProtection="1">
      <alignment horizontal="center" vertical="center" wrapText="1"/>
      <protection locked="0"/>
    </xf>
    <xf numFmtId="0" fontId="20" fillId="3" borderId="1" xfId="1" applyFont="1" applyFill="1" applyBorder="1" applyAlignment="1" applyProtection="1">
      <alignment vertical="center" shrinkToFit="1"/>
      <protection locked="0"/>
    </xf>
    <xf numFmtId="0" fontId="20" fillId="3" borderId="0" xfId="1" quotePrefix="1" applyFont="1" applyFill="1" applyProtection="1">
      <alignment vertical="center"/>
      <protection locked="0"/>
    </xf>
    <xf numFmtId="0" fontId="20" fillId="3" borderId="0" xfId="1" applyFont="1" applyFill="1" applyProtection="1">
      <alignment vertical="center"/>
      <protection locked="0"/>
    </xf>
    <xf numFmtId="0" fontId="20" fillId="3" borderId="0" xfId="1" applyFont="1" applyFill="1" applyAlignment="1" applyProtection="1">
      <alignment horizontal="right" vertical="center"/>
      <protection locked="0"/>
    </xf>
    <xf numFmtId="0" fontId="20" fillId="0" borderId="0" xfId="1" applyFont="1" applyProtection="1">
      <alignment vertical="center"/>
    </xf>
    <xf numFmtId="0" fontId="36" fillId="0" borderId="0" xfId="0" applyFont="1" applyProtection="1">
      <protection locked="0"/>
    </xf>
    <xf numFmtId="0" fontId="20" fillId="0" borderId="37" xfId="0" applyFont="1" applyFill="1" applyBorder="1" applyAlignment="1" applyProtection="1">
      <alignment horizontal="left"/>
      <protection locked="0"/>
    </xf>
    <xf numFmtId="0" fontId="20" fillId="0" borderId="37" xfId="0" applyFont="1" applyFill="1" applyBorder="1" applyProtection="1">
      <protection locked="0"/>
    </xf>
    <xf numFmtId="0" fontId="72" fillId="0" borderId="0" xfId="0" applyFont="1" applyFill="1" applyProtection="1">
      <protection locked="0"/>
    </xf>
    <xf numFmtId="0" fontId="72" fillId="0" borderId="0" xfId="0" applyFont="1" applyFill="1" applyBorder="1" applyProtection="1">
      <protection locked="0"/>
    </xf>
    <xf numFmtId="0" fontId="0" fillId="0" borderId="0" xfId="0" applyAlignment="1" applyProtection="1">
      <alignment vertical="center"/>
      <protection locked="0"/>
    </xf>
    <xf numFmtId="0" fontId="60"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2" fillId="0" borderId="0" xfId="0" applyFont="1" applyAlignment="1" applyProtection="1">
      <alignment vertical="center"/>
      <protection locked="0"/>
    </xf>
    <xf numFmtId="0" fontId="22" fillId="0" borderId="0" xfId="0" applyFont="1" applyAlignment="1" applyProtection="1">
      <alignment horizontal="right" vertical="center"/>
      <protection locked="0"/>
    </xf>
    <xf numFmtId="0" fontId="61" fillId="0" borderId="0" xfId="0" applyFont="1" applyAlignment="1" applyProtection="1">
      <alignment vertical="center"/>
      <protection locked="0"/>
    </xf>
    <xf numFmtId="49" fontId="74" fillId="3" borderId="0" xfId="0" applyNumberFormat="1" applyFont="1" applyFill="1" applyAlignment="1" applyProtection="1">
      <alignment horizontal="center" vertical="center"/>
      <protection locked="0"/>
    </xf>
    <xf numFmtId="0" fontId="74" fillId="0" borderId="0" xfId="0" applyFont="1" applyFill="1" applyAlignment="1" applyProtection="1">
      <alignment vertical="center"/>
      <protection locked="0"/>
    </xf>
    <xf numFmtId="0" fontId="75" fillId="0" borderId="0" xfId="0" applyFont="1" applyAlignment="1" applyProtection="1">
      <alignment vertical="center"/>
      <protection locked="0"/>
    </xf>
    <xf numFmtId="0" fontId="74" fillId="3" borderId="0" xfId="0" applyFont="1" applyFill="1" applyAlignment="1" applyProtection="1">
      <alignment horizontal="center" vertical="center"/>
      <protection locked="0"/>
    </xf>
    <xf numFmtId="0" fontId="74" fillId="3" borderId="0" xfId="0" applyFont="1" applyFill="1" applyAlignment="1" applyProtection="1">
      <alignment vertical="center"/>
      <protection locked="0"/>
    </xf>
    <xf numFmtId="0" fontId="22" fillId="3" borderId="3" xfId="0" applyFont="1" applyFill="1" applyBorder="1" applyAlignment="1" applyProtection="1">
      <alignment vertical="center"/>
      <protection locked="0"/>
    </xf>
    <xf numFmtId="0" fontId="22" fillId="3" borderId="130" xfId="0" applyFont="1" applyFill="1" applyBorder="1" applyAlignment="1" applyProtection="1">
      <alignment vertical="center"/>
      <protection locked="0"/>
    </xf>
    <xf numFmtId="0" fontId="22" fillId="3" borderId="131" xfId="0" applyFont="1" applyFill="1" applyBorder="1" applyAlignment="1" applyProtection="1">
      <alignment vertical="center"/>
      <protection locked="0"/>
    </xf>
    <xf numFmtId="0" fontId="20" fillId="0" borderId="0" xfId="0" applyFont="1" applyFill="1" applyBorder="1" applyAlignment="1" applyProtection="1">
      <alignment horizontal="center" vertical="center"/>
      <protection locked="0"/>
    </xf>
    <xf numFmtId="0" fontId="79" fillId="0" borderId="0" xfId="0" applyFont="1" applyAlignment="1" applyProtection="1">
      <alignment vertical="center"/>
      <protection locked="0"/>
    </xf>
    <xf numFmtId="0" fontId="81" fillId="0" borderId="0" xfId="0" applyFont="1" applyAlignment="1" applyProtection="1">
      <alignment vertical="center"/>
      <protection locked="0"/>
    </xf>
    <xf numFmtId="0" fontId="22" fillId="0" borderId="133" xfId="0" applyFont="1" applyBorder="1" applyAlignment="1" applyProtection="1">
      <alignment vertical="center"/>
      <protection locked="0"/>
    </xf>
    <xf numFmtId="0" fontId="22" fillId="0" borderId="130" xfId="0" applyFont="1" applyBorder="1" applyAlignment="1" applyProtection="1">
      <alignment vertical="center"/>
      <protection locked="0"/>
    </xf>
    <xf numFmtId="0" fontId="22" fillId="0" borderId="132" xfId="0" applyFont="1" applyBorder="1" applyAlignment="1" applyProtection="1">
      <alignment vertical="center"/>
      <protection locked="0"/>
    </xf>
    <xf numFmtId="0" fontId="22" fillId="0" borderId="0" xfId="0" applyFont="1" applyAlignment="1" applyProtection="1">
      <alignment vertical="center"/>
    </xf>
    <xf numFmtId="0" fontId="50" fillId="0" borderId="1" xfId="0" applyFont="1" applyBorder="1" applyAlignment="1">
      <alignment horizontal="left" vertical="center" wrapText="1"/>
    </xf>
    <xf numFmtId="0" fontId="50" fillId="0" borderId="80" xfId="0" applyFont="1" applyBorder="1" applyAlignment="1">
      <alignment horizontal="left" vertical="center" wrapText="1"/>
    </xf>
    <xf numFmtId="0" fontId="50" fillId="0" borderId="27" xfId="0" applyFont="1" applyBorder="1" applyAlignment="1">
      <alignment horizontal="left" vertical="center" wrapText="1"/>
    </xf>
    <xf numFmtId="0" fontId="50" fillId="0" borderId="3" xfId="0" applyFont="1" applyBorder="1" applyAlignment="1">
      <alignment horizontal="left" vertical="center" wrapText="1"/>
    </xf>
    <xf numFmtId="0" fontId="68" fillId="0" borderId="0" xfId="0" applyFont="1" applyFill="1" applyAlignment="1">
      <alignment horizontal="left" vertical="center" wrapText="1"/>
    </xf>
    <xf numFmtId="0" fontId="67" fillId="0" borderId="0" xfId="0" applyFont="1" applyFill="1" applyAlignment="1">
      <alignment horizontal="left" vertical="center" wrapText="1"/>
    </xf>
    <xf numFmtId="0" fontId="26" fillId="0" borderId="0" xfId="0" applyFont="1" applyFill="1" applyAlignment="1">
      <alignment horizontal="left" vertical="center" wrapText="1"/>
    </xf>
    <xf numFmtId="0" fontId="69" fillId="0" borderId="0" xfId="0" applyFont="1" applyFill="1" applyAlignment="1">
      <alignment horizontal="left" vertical="center" wrapText="1"/>
    </xf>
    <xf numFmtId="0" fontId="47" fillId="0" borderId="0" xfId="0" applyFont="1" applyAlignment="1">
      <alignment horizontal="center" vertical="center"/>
    </xf>
    <xf numFmtId="0" fontId="20" fillId="0" borderId="0" xfId="0" applyFont="1" applyAlignment="1" applyProtection="1">
      <alignment horizontal="left" vertical="center" wrapText="1"/>
      <protection locked="0"/>
    </xf>
    <xf numFmtId="0" fontId="20" fillId="3" borderId="0" xfId="0" applyFont="1" applyFill="1" applyAlignment="1" applyProtection="1">
      <alignment horizontal="center" vertical="center"/>
      <protection locked="0"/>
    </xf>
    <xf numFmtId="0" fontId="20" fillId="0" borderId="0" xfId="0" applyFont="1" applyAlignment="1" applyProtection="1">
      <alignment horizontal="left" vertical="top"/>
      <protection locked="0"/>
    </xf>
    <xf numFmtId="0" fontId="20" fillId="3" borderId="0" xfId="0" applyFont="1" applyFill="1" applyAlignment="1" applyProtection="1">
      <alignment horizontal="left" vertical="top" wrapText="1"/>
      <protection locked="0"/>
    </xf>
    <xf numFmtId="0" fontId="20" fillId="3" borderId="37" xfId="0" applyFont="1" applyFill="1" applyBorder="1" applyAlignment="1" applyProtection="1">
      <alignment horizontal="left" shrinkToFit="1"/>
      <protection locked="0"/>
    </xf>
    <xf numFmtId="0" fontId="20" fillId="0" borderId="0" xfId="0" applyFont="1" applyAlignment="1" applyProtection="1">
      <alignment horizontal="left" wrapText="1"/>
      <protection locked="0"/>
    </xf>
    <xf numFmtId="0" fontId="20" fillId="0" borderId="0" xfId="0" applyFont="1" applyAlignment="1" applyProtection="1">
      <alignment horizontal="center"/>
      <protection locked="0"/>
    </xf>
    <xf numFmtId="0" fontId="20" fillId="0" borderId="0" xfId="0" applyFont="1" applyAlignment="1" applyProtection="1">
      <alignment horizontal="left" vertical="top" wrapText="1"/>
      <protection locked="0"/>
    </xf>
    <xf numFmtId="0" fontId="20" fillId="3" borderId="32" xfId="0" applyFont="1" applyFill="1" applyBorder="1" applyAlignment="1" applyProtection="1">
      <alignment horizontal="left" shrinkToFit="1"/>
      <protection locked="0"/>
    </xf>
    <xf numFmtId="0" fontId="23" fillId="0" borderId="0" xfId="1" applyFont="1" applyAlignment="1" applyProtection="1">
      <alignment horizontal="center" vertical="center" wrapText="1"/>
      <protection locked="0"/>
    </xf>
    <xf numFmtId="0" fontId="72" fillId="0" borderId="0" xfId="0" applyFont="1" applyAlignment="1" applyProtection="1">
      <alignment horizontal="center"/>
      <protection locked="0"/>
    </xf>
    <xf numFmtId="0" fontId="72" fillId="3" borderId="0" xfId="0" applyFont="1" applyFill="1" applyAlignment="1" applyProtection="1">
      <alignment horizontal="center"/>
      <protection locked="0"/>
    </xf>
    <xf numFmtId="38" fontId="20" fillId="0" borderId="37" xfId="4" applyFont="1" applyFill="1" applyBorder="1" applyAlignment="1" applyProtection="1">
      <alignment horizontal="center"/>
    </xf>
    <xf numFmtId="38" fontId="36" fillId="3" borderId="0" xfId="4" applyFont="1" applyFill="1" applyAlignment="1" applyProtection="1">
      <alignment horizontal="center" vertical="top" wrapText="1"/>
      <protection locked="0"/>
    </xf>
    <xf numFmtId="0" fontId="20" fillId="0" borderId="0" xfId="0" applyFont="1" applyAlignment="1" applyProtection="1">
      <alignment horizontal="left" vertical="top" shrinkToFit="1"/>
      <protection locked="0"/>
    </xf>
    <xf numFmtId="0" fontId="72" fillId="0" borderId="0" xfId="0" applyFont="1" applyBorder="1" applyAlignment="1" applyProtection="1">
      <alignment horizontal="center" vertical="center"/>
      <protection locked="0"/>
    </xf>
    <xf numFmtId="0" fontId="72" fillId="0" borderId="63" xfId="0" applyFont="1" applyBorder="1" applyAlignment="1" applyProtection="1">
      <alignment horizontal="center" vertical="center"/>
      <protection locked="0"/>
    </xf>
    <xf numFmtId="0" fontId="72" fillId="0" borderId="64" xfId="0" applyFont="1" applyBorder="1" applyAlignment="1" applyProtection="1">
      <alignment horizontal="center" vertical="center"/>
      <protection locked="0"/>
    </xf>
    <xf numFmtId="0" fontId="72" fillId="0" borderId="65" xfId="0" applyFont="1" applyBorder="1" applyAlignment="1" applyProtection="1">
      <alignment horizontal="center" vertical="center"/>
      <protection locked="0"/>
    </xf>
    <xf numFmtId="0" fontId="72" fillId="0" borderId="66" xfId="0" applyFont="1" applyBorder="1" applyAlignment="1" applyProtection="1">
      <alignment horizontal="center" vertical="center"/>
      <protection locked="0"/>
    </xf>
    <xf numFmtId="0" fontId="72" fillId="0" borderId="67" xfId="0" applyFont="1" applyBorder="1" applyAlignment="1" applyProtection="1">
      <alignment horizontal="center" vertical="center"/>
      <protection locked="0"/>
    </xf>
    <xf numFmtId="0" fontId="72" fillId="0" borderId="68" xfId="0" applyFont="1" applyBorder="1" applyAlignment="1" applyProtection="1">
      <alignment horizontal="center" vertical="center"/>
      <protection locked="0"/>
    </xf>
    <xf numFmtId="0" fontId="72" fillId="0" borderId="69" xfId="0" applyFont="1" applyBorder="1" applyAlignment="1" applyProtection="1">
      <alignment horizontal="center" vertical="center"/>
      <protection locked="0"/>
    </xf>
    <xf numFmtId="0" fontId="72" fillId="0" borderId="70" xfId="0" applyFont="1" applyBorder="1" applyAlignment="1" applyProtection="1">
      <alignment horizontal="center" vertical="center"/>
      <protection locked="0"/>
    </xf>
    <xf numFmtId="0" fontId="20" fillId="3" borderId="1" xfId="0" applyFont="1" applyFill="1" applyBorder="1" applyAlignment="1" applyProtection="1">
      <alignment horizontal="left" vertical="center" wrapText="1"/>
      <protection locked="0"/>
    </xf>
    <xf numFmtId="0" fontId="20" fillId="3" borderId="3" xfId="0" applyFont="1" applyFill="1" applyBorder="1" applyAlignment="1" applyProtection="1">
      <alignment horizontal="left" vertical="center" wrapText="1"/>
      <protection locked="0"/>
    </xf>
    <xf numFmtId="0" fontId="20" fillId="3" borderId="32" xfId="0" applyFont="1" applyFill="1" applyBorder="1" applyAlignment="1" applyProtection="1">
      <alignment horizontal="left" vertical="center" wrapText="1"/>
      <protection locked="0"/>
    </xf>
    <xf numFmtId="0" fontId="20" fillId="3" borderId="27" xfId="0" applyFont="1" applyFill="1" applyBorder="1" applyAlignment="1" applyProtection="1">
      <alignment horizontal="left" vertical="center" wrapText="1"/>
      <protection locked="0"/>
    </xf>
    <xf numFmtId="0" fontId="20" fillId="3" borderId="3" xfId="0" applyFont="1" applyFill="1" applyBorder="1" applyAlignment="1" applyProtection="1">
      <alignment horizontal="left" vertical="center"/>
      <protection locked="0"/>
    </xf>
    <xf numFmtId="0" fontId="20" fillId="3" borderId="32" xfId="0" applyFont="1" applyFill="1" applyBorder="1" applyAlignment="1" applyProtection="1">
      <alignment horizontal="left" vertical="center"/>
      <protection locked="0"/>
    </xf>
    <xf numFmtId="0" fontId="20" fillId="3" borderId="27"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protection locked="0"/>
    </xf>
    <xf numFmtId="0" fontId="25" fillId="0" borderId="3"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protection locked="0"/>
    </xf>
    <xf numFmtId="0" fontId="25" fillId="0" borderId="27" xfId="0" applyFont="1" applyBorder="1" applyAlignment="1" applyProtection="1">
      <alignment horizontal="left" vertical="center"/>
      <protection locked="0"/>
    </xf>
    <xf numFmtId="0" fontId="20" fillId="0" borderId="32"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protection locked="0"/>
    </xf>
    <xf numFmtId="0" fontId="20" fillId="3" borderId="3"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5" fillId="0" borderId="3" xfId="0" applyFont="1" applyBorder="1" applyAlignment="1" applyProtection="1">
      <alignment horizontal="left" vertical="center"/>
      <protection locked="0"/>
    </xf>
    <xf numFmtId="0" fontId="20" fillId="3" borderId="59" xfId="0" applyFont="1" applyFill="1" applyBorder="1" applyAlignment="1" applyProtection="1">
      <alignment horizontal="left" vertical="center"/>
      <protection locked="0"/>
    </xf>
    <xf numFmtId="0" fontId="20" fillId="3" borderId="60" xfId="0" applyFont="1" applyFill="1" applyBorder="1" applyAlignment="1" applyProtection="1">
      <alignment horizontal="left" vertical="center"/>
      <protection locked="0"/>
    </xf>
    <xf numFmtId="0" fontId="20" fillId="3" borderId="61" xfId="0" applyFont="1" applyFill="1" applyBorder="1" applyAlignment="1" applyProtection="1">
      <alignment horizontal="left" vertical="center"/>
      <protection locked="0"/>
    </xf>
    <xf numFmtId="55" fontId="20" fillId="3" borderId="3" xfId="0" applyNumberFormat="1" applyFont="1" applyFill="1" applyBorder="1" applyAlignment="1" applyProtection="1">
      <alignment horizontal="left" vertical="center"/>
      <protection locked="0"/>
    </xf>
    <xf numFmtId="55" fontId="20" fillId="3" borderId="32" xfId="0" applyNumberFormat="1" applyFont="1" applyFill="1" applyBorder="1" applyAlignment="1" applyProtection="1">
      <alignment horizontal="left" vertical="center"/>
      <protection locked="0"/>
    </xf>
    <xf numFmtId="55" fontId="20" fillId="3" borderId="27" xfId="0" applyNumberFormat="1" applyFont="1" applyFill="1" applyBorder="1" applyAlignment="1" applyProtection="1">
      <alignment horizontal="left" vertical="center"/>
      <protection locked="0"/>
    </xf>
    <xf numFmtId="0" fontId="25" fillId="0" borderId="32"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187" fontId="20" fillId="0" borderId="31" xfId="0" applyNumberFormat="1" applyFont="1" applyFill="1" applyBorder="1" applyAlignment="1" applyProtection="1">
      <alignment horizontal="center" vertical="center"/>
    </xf>
    <xf numFmtId="0" fontId="25" fillId="0" borderId="2" xfId="0" applyFont="1" applyFill="1" applyBorder="1" applyAlignment="1" applyProtection="1">
      <alignment horizontal="left" vertical="center"/>
      <protection locked="0"/>
    </xf>
    <xf numFmtId="0" fontId="25" fillId="0" borderId="31"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0" fillId="0" borderId="26"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3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1" xfId="0" applyFont="1" applyBorder="1" applyAlignment="1" applyProtection="1">
      <alignment horizontal="left" vertical="center"/>
    </xf>
    <xf numFmtId="0" fontId="25" fillId="0" borderId="2" xfId="0" applyFont="1" applyBorder="1" applyAlignment="1" applyProtection="1">
      <alignment horizontal="left" vertical="center"/>
      <protection locked="0"/>
    </xf>
    <xf numFmtId="0" fontId="25" fillId="0" borderId="31"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5" xfId="0" applyFont="1" applyBorder="1" applyAlignment="1" applyProtection="1">
      <alignment horizontal="left" vertical="center"/>
      <protection locked="0"/>
    </xf>
    <xf numFmtId="0" fontId="25" fillId="0" borderId="37"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49" fontId="20" fillId="3" borderId="31" xfId="0" applyNumberFormat="1" applyFont="1" applyFill="1" applyBorder="1" applyAlignment="1" applyProtection="1">
      <alignment horizontal="center" vertical="center"/>
      <protection locked="0"/>
    </xf>
    <xf numFmtId="49" fontId="20" fillId="3" borderId="31" xfId="0" applyNumberFormat="1" applyFont="1" applyFill="1" applyBorder="1" applyAlignment="1" applyProtection="1">
      <alignment horizontal="left" vertical="center"/>
      <protection locked="0"/>
    </xf>
    <xf numFmtId="49" fontId="20" fillId="3" borderId="4" xfId="0" applyNumberFormat="1" applyFont="1" applyFill="1" applyBorder="1" applyAlignment="1" applyProtection="1">
      <alignment horizontal="left" vertical="center"/>
      <protection locked="0"/>
    </xf>
    <xf numFmtId="0" fontId="25" fillId="0" borderId="135" xfId="0" applyFont="1" applyFill="1" applyBorder="1" applyAlignment="1" applyProtection="1">
      <alignment horizontal="left" vertical="center"/>
      <protection locked="0"/>
    </xf>
    <xf numFmtId="0" fontId="25" fillId="0" borderId="62" xfId="0" applyFont="1" applyFill="1" applyBorder="1" applyAlignment="1" applyProtection="1">
      <alignment horizontal="left" vertical="center"/>
      <protection locked="0"/>
    </xf>
    <xf numFmtId="0" fontId="25" fillId="0" borderId="75" xfId="0" applyFont="1" applyFill="1" applyBorder="1" applyAlignment="1" applyProtection="1">
      <alignment horizontal="left" vertical="center"/>
      <protection locked="0"/>
    </xf>
    <xf numFmtId="187" fontId="20" fillId="0" borderId="62" xfId="0" applyNumberFormat="1" applyFont="1" applyFill="1" applyBorder="1" applyAlignment="1" applyProtection="1">
      <alignment horizontal="center" vertical="center"/>
    </xf>
    <xf numFmtId="0" fontId="25" fillId="0" borderId="1" xfId="0" applyFont="1" applyBorder="1" applyAlignment="1" applyProtection="1">
      <alignment horizontal="left" vertical="center"/>
      <protection locked="0"/>
    </xf>
    <xf numFmtId="0" fontId="20" fillId="3" borderId="1" xfId="0" applyFont="1" applyFill="1" applyBorder="1" applyAlignment="1" applyProtection="1">
      <alignment horizontal="left" vertical="center"/>
      <protection locked="0"/>
    </xf>
    <xf numFmtId="0" fontId="20" fillId="0" borderId="37" xfId="0"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0" fillId="0" borderId="0" xfId="0" applyBorder="1" applyAlignment="1">
      <alignment horizontal="left" vertical="center" wrapText="1"/>
    </xf>
    <xf numFmtId="0" fontId="0" fillId="0" borderId="37" xfId="0" applyBorder="1" applyAlignment="1">
      <alignment horizontal="left" vertical="center" wrapText="1"/>
    </xf>
    <xf numFmtId="176" fontId="58" fillId="0" borderId="3" xfId="2" applyFont="1" applyFill="1" applyBorder="1" applyAlignment="1" applyProtection="1">
      <alignment horizontal="center" vertical="center" shrinkToFit="1"/>
    </xf>
    <xf numFmtId="176" fontId="58" fillId="0" borderId="32" xfId="2" applyFont="1" applyFill="1" applyBorder="1" applyAlignment="1" applyProtection="1">
      <alignment horizontal="center" vertical="center" shrinkToFit="1"/>
    </xf>
    <xf numFmtId="176" fontId="58" fillId="0" borderId="27" xfId="2" applyFont="1" applyFill="1" applyBorder="1" applyAlignment="1" applyProtection="1">
      <alignment horizontal="center" vertical="center" shrinkToFit="1"/>
    </xf>
    <xf numFmtId="176" fontId="57" fillId="0" borderId="127" xfId="2" applyFont="1" applyBorder="1" applyAlignment="1" applyProtection="1">
      <alignment horizontal="center" vertical="center"/>
      <protection locked="0"/>
    </xf>
    <xf numFmtId="176" fontId="57" fillId="0" borderId="117" xfId="2" applyFont="1" applyBorder="1" applyAlignment="1" applyProtection="1">
      <alignment horizontal="center" vertical="center"/>
      <protection locked="0"/>
    </xf>
    <xf numFmtId="176" fontId="57" fillId="0" borderId="126" xfId="2" applyFont="1" applyBorder="1" applyAlignment="1" applyProtection="1">
      <alignment horizontal="center" vertical="center"/>
      <protection locked="0"/>
    </xf>
    <xf numFmtId="176" fontId="19" fillId="0" borderId="20" xfId="2" applyFont="1" applyBorder="1" applyAlignment="1" applyProtection="1">
      <alignment horizontal="left" vertical="center" shrinkToFit="1"/>
      <protection locked="0"/>
    </xf>
    <xf numFmtId="176" fontId="19" fillId="0" borderId="105" xfId="2" applyFont="1" applyBorder="1" applyAlignment="1" applyProtection="1">
      <alignment horizontal="left" vertical="center" shrinkToFit="1"/>
      <protection locked="0"/>
    </xf>
    <xf numFmtId="176" fontId="19" fillId="0" borderId="99" xfId="2" applyFont="1" applyBorder="1" applyAlignment="1" applyProtection="1">
      <alignment horizontal="center" vertical="center" shrinkToFit="1"/>
      <protection locked="0"/>
    </xf>
    <xf numFmtId="176" fontId="19" fillId="0" borderId="98" xfId="2" applyFont="1" applyBorder="1" applyAlignment="1" applyProtection="1">
      <alignment horizontal="center" vertical="center" shrinkToFit="1"/>
      <protection locked="0"/>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0" fillId="0" borderId="1" xfId="1" applyFont="1" applyBorder="1" applyAlignment="1">
      <alignment horizontal="center" vertical="center" wrapText="1"/>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3" fillId="0" borderId="0" xfId="1" applyFont="1" applyAlignment="1">
      <alignment horizontal="center" vertical="center" wrapText="1"/>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47" fillId="2" borderId="72" xfId="0" applyFont="1" applyFill="1" applyBorder="1" applyAlignment="1">
      <alignment horizontal="center" vertical="center"/>
    </xf>
    <xf numFmtId="0" fontId="47" fillId="2" borderId="77"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5" xfId="0" applyFont="1" applyFill="1" applyBorder="1" applyAlignment="1">
      <alignment horizontal="center" vertical="center"/>
    </xf>
    <xf numFmtId="0" fontId="42" fillId="0" borderId="79" xfId="0" applyFont="1" applyBorder="1" applyAlignment="1">
      <alignment horizontal="center"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65" fillId="0" borderId="0" xfId="0" applyFont="1" applyFill="1" applyAlignment="1">
      <alignment horizontal="center" vertical="center"/>
    </xf>
    <xf numFmtId="0" fontId="42" fillId="2" borderId="1" xfId="0" applyFont="1" applyFill="1" applyBorder="1" applyAlignment="1">
      <alignment horizontal="center"/>
    </xf>
    <xf numFmtId="0" fontId="47" fillId="2" borderId="71" xfId="0" applyFont="1" applyFill="1" applyBorder="1" applyAlignment="1">
      <alignment horizontal="center" vertical="center"/>
    </xf>
    <xf numFmtId="0" fontId="46" fillId="0" borderId="22" xfId="0" applyFont="1" applyBorder="1" applyAlignment="1">
      <alignment horizontal="center" vertical="center" shrinkToFit="1"/>
    </xf>
    <xf numFmtId="0" fontId="46" fillId="0" borderId="91" xfId="0" applyFont="1" applyBorder="1" applyAlignment="1">
      <alignment horizontal="center" vertical="center" shrinkToFit="1"/>
    </xf>
    <xf numFmtId="0" fontId="46" fillId="0" borderId="23" xfId="0" applyFont="1" applyBorder="1" applyAlignment="1">
      <alignment horizontal="center" vertical="center" shrinkToFit="1"/>
    </xf>
    <xf numFmtId="185" fontId="42" fillId="0" borderId="83" xfId="4" applyNumberFormat="1" applyFont="1" applyFill="1" applyBorder="1" applyAlignment="1">
      <alignment horizontal="center" vertical="center" wrapText="1"/>
    </xf>
    <xf numFmtId="185" fontId="42" fillId="0" borderId="84" xfId="4" applyNumberFormat="1" applyFont="1" applyFill="1" applyBorder="1" applyAlignment="1">
      <alignment horizontal="center" vertical="center" wrapText="1"/>
    </xf>
    <xf numFmtId="185" fontId="42" fillId="0" borderId="86" xfId="4" applyNumberFormat="1" applyFont="1" applyFill="1" applyBorder="1" applyAlignment="1">
      <alignment horizontal="center" vertical="center" wrapText="1"/>
    </xf>
    <xf numFmtId="185" fontId="42" fillId="0" borderId="87" xfId="4" applyNumberFormat="1" applyFont="1" applyFill="1" applyBorder="1" applyAlignment="1">
      <alignment horizontal="center" vertical="center" wrapText="1"/>
    </xf>
    <xf numFmtId="185" fontId="42" fillId="0" borderId="88" xfId="4" applyNumberFormat="1" applyFont="1" applyFill="1" applyBorder="1" applyAlignment="1">
      <alignment horizontal="center" vertical="center" wrapText="1"/>
    </xf>
    <xf numFmtId="185" fontId="42" fillId="0" borderId="89" xfId="4" applyNumberFormat="1" applyFont="1" applyFill="1" applyBorder="1" applyAlignment="1">
      <alignment horizontal="center" vertical="center" wrapText="1"/>
    </xf>
    <xf numFmtId="185" fontId="70" fillId="0" borderId="91" xfId="0" applyNumberFormat="1" applyFont="1" applyBorder="1" applyAlignment="1">
      <alignment horizontal="center" vertical="center"/>
    </xf>
    <xf numFmtId="185" fontId="70" fillId="0" borderId="23" xfId="0" applyNumberFormat="1" applyFont="1" applyBorder="1" applyAlignment="1">
      <alignment horizontal="center" vertical="center"/>
    </xf>
    <xf numFmtId="185" fontId="42" fillId="0" borderId="83" xfId="4" applyNumberFormat="1" applyFont="1" applyBorder="1" applyAlignment="1">
      <alignment horizontal="center" vertical="center" wrapText="1"/>
    </xf>
    <xf numFmtId="185" fontId="42" fillId="0" borderId="84" xfId="4" applyNumberFormat="1" applyFont="1" applyBorder="1" applyAlignment="1">
      <alignment horizontal="center" vertical="center" wrapText="1"/>
    </xf>
    <xf numFmtId="185" fontId="42" fillId="0" borderId="86" xfId="4" applyNumberFormat="1" applyFont="1" applyBorder="1" applyAlignment="1">
      <alignment horizontal="center" vertical="center" wrapText="1"/>
    </xf>
    <xf numFmtId="185" fontId="42" fillId="0" borderId="87" xfId="4" applyNumberFormat="1" applyFont="1" applyBorder="1" applyAlignment="1">
      <alignment horizontal="center" vertical="center" wrapText="1"/>
    </xf>
    <xf numFmtId="185" fontId="42" fillId="0" borderId="88" xfId="4" applyNumberFormat="1" applyFont="1" applyBorder="1" applyAlignment="1">
      <alignment horizontal="center" vertical="center" wrapText="1"/>
    </xf>
    <xf numFmtId="185" fontId="42" fillId="0" borderId="89" xfId="4" applyNumberFormat="1" applyFont="1" applyBorder="1" applyAlignment="1">
      <alignment horizontal="center" vertical="center" wrapText="1"/>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0" fontId="20" fillId="0" borderId="0" xfId="1" applyFont="1" applyAlignment="1" applyProtection="1">
      <alignment vertical="center" wrapText="1"/>
      <protection locked="0"/>
    </xf>
    <xf numFmtId="0" fontId="32" fillId="3" borderId="48" xfId="1" applyFont="1" applyFill="1" applyBorder="1" applyAlignment="1" applyProtection="1">
      <alignment horizontal="center" vertical="center" wrapText="1"/>
      <protection locked="0"/>
    </xf>
    <xf numFmtId="0" fontId="32" fillId="3" borderId="51" xfId="1" applyFont="1" applyFill="1" applyBorder="1" applyAlignment="1" applyProtection="1">
      <alignment horizontal="center" vertical="center"/>
      <protection locked="0"/>
    </xf>
    <xf numFmtId="0" fontId="32" fillId="3" borderId="49" xfId="1" applyFont="1" applyFill="1" applyBorder="1" applyAlignment="1" applyProtection="1">
      <alignment horizontal="center" vertical="center"/>
      <protection locked="0"/>
    </xf>
    <xf numFmtId="0" fontId="32" fillId="3" borderId="52" xfId="1" applyFont="1" applyFill="1" applyBorder="1" applyAlignment="1" applyProtection="1">
      <alignment horizontal="center" vertical="center"/>
      <protection locked="0"/>
    </xf>
    <xf numFmtId="0" fontId="32" fillId="3" borderId="50" xfId="1" applyFont="1" applyFill="1" applyBorder="1" applyAlignment="1" applyProtection="1">
      <alignment horizontal="center" vertical="center"/>
      <protection locked="0"/>
    </xf>
    <xf numFmtId="0" fontId="32" fillId="3" borderId="53" xfId="1" applyFont="1" applyFill="1" applyBorder="1" applyAlignment="1" applyProtection="1">
      <alignment horizontal="center" vertical="center"/>
      <protection locked="0"/>
    </xf>
    <xf numFmtId="0" fontId="31" fillId="3" borderId="2" xfId="1" applyFont="1" applyFill="1" applyBorder="1" applyAlignment="1" applyProtection="1">
      <alignment horizontal="center" vertical="center"/>
      <protection locked="0"/>
    </xf>
    <xf numFmtId="0" fontId="31" fillId="3" borderId="4" xfId="1" applyFont="1" applyFill="1" applyBorder="1" applyAlignment="1" applyProtection="1">
      <alignment horizontal="center" vertical="center"/>
      <protection locked="0"/>
    </xf>
    <xf numFmtId="0" fontId="31" fillId="3" borderId="5" xfId="1" applyFont="1" applyFill="1" applyBorder="1" applyAlignment="1" applyProtection="1">
      <alignment horizontal="center" vertical="center"/>
      <protection locked="0"/>
    </xf>
    <xf numFmtId="0" fontId="31" fillId="3" borderId="6" xfId="1" applyFont="1" applyFill="1" applyBorder="1" applyAlignment="1" applyProtection="1">
      <alignment horizontal="center" vertical="center"/>
      <protection locked="0"/>
    </xf>
    <xf numFmtId="183" fontId="32" fillId="3" borderId="49" xfId="0" applyNumberFormat="1" applyFont="1" applyFill="1" applyBorder="1" applyAlignment="1" applyProtection="1">
      <alignment horizontal="center" vertical="center"/>
      <protection locked="0"/>
    </xf>
    <xf numFmtId="183" fontId="32" fillId="3" borderId="52" xfId="0" applyNumberFormat="1" applyFont="1" applyFill="1" applyBorder="1" applyAlignment="1" applyProtection="1">
      <alignment horizontal="center" vertical="center"/>
      <protection locked="0"/>
    </xf>
    <xf numFmtId="0" fontId="32" fillId="3" borderId="49" xfId="0" applyFont="1" applyFill="1" applyBorder="1" applyAlignment="1" applyProtection="1">
      <alignment horizontal="center" vertical="center"/>
      <protection locked="0"/>
    </xf>
    <xf numFmtId="0" fontId="32" fillId="3" borderId="52" xfId="0" applyFont="1" applyFill="1" applyBorder="1" applyAlignment="1" applyProtection="1">
      <alignment horizontal="center" vertical="center"/>
      <protection locked="0"/>
    </xf>
    <xf numFmtId="0" fontId="32" fillId="3" borderId="50" xfId="0" applyFont="1" applyFill="1" applyBorder="1" applyAlignment="1" applyProtection="1">
      <alignment horizontal="center" vertical="center"/>
      <protection locked="0"/>
    </xf>
    <xf numFmtId="0" fontId="32" fillId="3" borderId="53" xfId="0" applyFont="1" applyFill="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4" fillId="0" borderId="37" xfId="1" applyFont="1" applyBorder="1" applyAlignment="1" applyProtection="1">
      <alignment vertical="center" wrapText="1"/>
      <protection locked="0"/>
    </xf>
    <xf numFmtId="0" fontId="30" fillId="0" borderId="41" xfId="1" applyFont="1" applyBorder="1" applyAlignment="1" applyProtection="1">
      <alignment horizontal="center" vertical="center"/>
      <protection locked="0"/>
    </xf>
    <xf numFmtId="0" fontId="30" fillId="0" borderId="42" xfId="1" applyFont="1" applyBorder="1" applyAlignment="1" applyProtection="1">
      <alignment horizontal="center" vertical="center"/>
      <protection locked="0"/>
    </xf>
    <xf numFmtId="0" fontId="30" fillId="0" borderId="43" xfId="1" applyFont="1" applyBorder="1" applyAlignment="1" applyProtection="1">
      <alignment horizontal="center" vertical="center"/>
      <protection locked="0"/>
    </xf>
    <xf numFmtId="0" fontId="29" fillId="0" borderId="37" xfId="1" applyFont="1" applyBorder="1" applyAlignment="1" applyProtection="1">
      <alignment horizontal="left" vertical="center"/>
    </xf>
    <xf numFmtId="0" fontId="30" fillId="0" borderId="2" xfId="1" applyFont="1" applyBorder="1" applyAlignment="1" applyProtection="1">
      <alignment horizontal="center" vertical="center"/>
      <protection locked="0"/>
    </xf>
    <xf numFmtId="0" fontId="30" fillId="0" borderId="4" xfId="1" applyFont="1" applyBorder="1" applyAlignment="1" applyProtection="1">
      <alignment horizontal="center" vertical="center"/>
      <protection locked="0"/>
    </xf>
    <xf numFmtId="0" fontId="30" fillId="0" borderId="5" xfId="1" applyFont="1" applyBorder="1" applyAlignment="1" applyProtection="1">
      <alignment horizontal="center" vertical="center"/>
      <protection locked="0"/>
    </xf>
    <xf numFmtId="0" fontId="30" fillId="0" borderId="6" xfId="1" applyFont="1" applyBorder="1" applyAlignment="1" applyProtection="1">
      <alignment horizontal="center" vertical="center"/>
      <protection locked="0"/>
    </xf>
    <xf numFmtId="0" fontId="56" fillId="0" borderId="0" xfId="0" applyFont="1" applyFill="1" applyAlignment="1">
      <alignment horizontal="center"/>
    </xf>
    <xf numFmtId="0" fontId="56" fillId="0" borderId="0" xfId="0" applyFont="1" applyAlignment="1">
      <alignment horizontal="center" shrinkToFit="1"/>
    </xf>
    <xf numFmtId="0" fontId="56" fillId="0" borderId="0" xfId="0" applyFont="1" applyAlignment="1">
      <alignment horizontal="left" shrinkToFit="1"/>
    </xf>
    <xf numFmtId="0" fontId="20" fillId="3" borderId="0" xfId="1" applyFont="1" applyFill="1" applyAlignment="1" applyProtection="1">
      <alignment horizontal="right" vertical="center"/>
      <protection locked="0"/>
    </xf>
    <xf numFmtId="0" fontId="20" fillId="0" borderId="3"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38" fontId="34" fillId="0" borderId="31" xfId="1" applyNumberFormat="1" applyFont="1" applyFill="1" applyBorder="1" applyAlignment="1" applyProtection="1">
      <alignment horizontal="right" vertical="center" indent="1"/>
    </xf>
    <xf numFmtId="0" fontId="34" fillId="0" borderId="31" xfId="1" applyFont="1" applyFill="1" applyBorder="1" applyAlignment="1" applyProtection="1">
      <alignment horizontal="right" vertical="center" indent="1"/>
    </xf>
    <xf numFmtId="38" fontId="34" fillId="0" borderId="0" xfId="1" applyNumberFormat="1" applyFont="1" applyFill="1" applyAlignment="1" applyProtection="1">
      <alignment horizontal="right" vertical="center" indent="1"/>
    </xf>
    <xf numFmtId="0" fontId="34" fillId="0" borderId="0" xfId="1" applyFont="1" applyFill="1" applyAlignment="1" applyProtection="1">
      <alignment horizontal="right" vertical="center" indent="1"/>
    </xf>
    <xf numFmtId="38" fontId="34" fillId="0" borderId="37" xfId="1" applyNumberFormat="1" applyFont="1" applyFill="1" applyBorder="1" applyAlignment="1" applyProtection="1">
      <alignment horizontal="right" vertical="center" indent="1"/>
    </xf>
    <xf numFmtId="0" fontId="34" fillId="0" borderId="37" xfId="1" applyFont="1" applyFill="1" applyBorder="1" applyAlignment="1" applyProtection="1">
      <alignment horizontal="right" vertical="center" indent="1"/>
    </xf>
    <xf numFmtId="38" fontId="20" fillId="3" borderId="3" xfId="3" applyFont="1" applyFill="1" applyBorder="1" applyAlignment="1" applyProtection="1">
      <alignment horizontal="right" vertical="center" indent="1"/>
      <protection locked="0"/>
    </xf>
    <xf numFmtId="38" fontId="20" fillId="3" borderId="27" xfId="3" applyFont="1" applyFill="1" applyBorder="1" applyAlignment="1" applyProtection="1">
      <alignment horizontal="right" vertical="center" indent="1"/>
      <protection locked="0"/>
    </xf>
    <xf numFmtId="0" fontId="35" fillId="3" borderId="3" xfId="1" applyFont="1" applyFill="1" applyBorder="1" applyProtection="1">
      <alignment vertical="center"/>
      <protection locked="0"/>
    </xf>
    <xf numFmtId="0" fontId="35" fillId="3" borderId="27" xfId="1" applyFont="1" applyFill="1" applyBorder="1" applyProtection="1">
      <alignment vertical="center"/>
      <protection locked="0"/>
    </xf>
    <xf numFmtId="38" fontId="20" fillId="3" borderId="55" xfId="3" applyFont="1" applyFill="1" applyBorder="1" applyAlignment="1" applyProtection="1">
      <alignment horizontal="right" vertical="center" indent="1"/>
      <protection locked="0"/>
    </xf>
    <xf numFmtId="38" fontId="20" fillId="3" borderId="56" xfId="3" applyFont="1" applyFill="1" applyBorder="1" applyAlignment="1" applyProtection="1">
      <alignment horizontal="right" vertical="center" indent="1"/>
      <protection locked="0"/>
    </xf>
    <xf numFmtId="0" fontId="35" fillId="3" borderId="55" xfId="1" applyFont="1" applyFill="1" applyBorder="1" applyProtection="1">
      <alignment vertical="center"/>
      <protection locked="0"/>
    </xf>
    <xf numFmtId="0" fontId="35" fillId="3" borderId="56" xfId="1" applyFont="1" applyFill="1" applyBorder="1" applyProtection="1">
      <alignment vertical="center"/>
      <protection locked="0"/>
    </xf>
    <xf numFmtId="38" fontId="20" fillId="0" borderId="57" xfId="3" applyFont="1" applyBorder="1" applyAlignment="1" applyProtection="1">
      <alignment horizontal="right" vertical="center" indent="1"/>
    </xf>
    <xf numFmtId="38" fontId="20" fillId="0" borderId="58" xfId="3" applyFont="1" applyBorder="1" applyAlignment="1" applyProtection="1">
      <alignment horizontal="right" vertical="center" indent="1"/>
    </xf>
    <xf numFmtId="0" fontId="20" fillId="0" borderId="57" xfId="1" applyFont="1" applyBorder="1" applyProtection="1">
      <alignment vertical="center"/>
      <protection locked="0"/>
    </xf>
    <xf numFmtId="0" fontId="20" fillId="0" borderId="58" xfId="1" applyFont="1" applyBorder="1" applyProtection="1">
      <alignment vertical="center"/>
      <protection locked="0"/>
    </xf>
    <xf numFmtId="0" fontId="20" fillId="0" borderId="3" xfId="1" applyFont="1" applyBorder="1" applyAlignment="1" applyProtection="1">
      <alignment horizontal="center" vertical="center" wrapText="1"/>
      <protection locked="0"/>
    </xf>
    <xf numFmtId="0" fontId="20" fillId="0" borderId="27" xfId="1" applyFont="1" applyBorder="1" applyAlignment="1" applyProtection="1">
      <alignment horizontal="center" vertical="center" wrapText="1"/>
      <protection locked="0"/>
    </xf>
    <xf numFmtId="38" fontId="20" fillId="3" borderId="2" xfId="3" applyFont="1" applyFill="1" applyBorder="1" applyAlignment="1" applyProtection="1">
      <alignment horizontal="right" vertical="center" indent="1"/>
      <protection locked="0"/>
    </xf>
    <xf numFmtId="38" fontId="20" fillId="3" borderId="4" xfId="3" applyFont="1" applyFill="1" applyBorder="1" applyAlignment="1" applyProtection="1">
      <alignment horizontal="right" vertical="center" indent="1"/>
      <protection locked="0"/>
    </xf>
    <xf numFmtId="0" fontId="35" fillId="3" borderId="2" xfId="1" applyFont="1" applyFill="1" applyBorder="1" applyAlignment="1" applyProtection="1">
      <alignment horizontal="left" vertical="center" wrapText="1"/>
      <protection locked="0"/>
    </xf>
    <xf numFmtId="0" fontId="35" fillId="3" borderId="4" xfId="1" applyFont="1" applyFill="1" applyBorder="1" applyAlignment="1" applyProtection="1">
      <alignment horizontal="left" vertical="center" wrapText="1"/>
      <protection locked="0"/>
    </xf>
    <xf numFmtId="0" fontId="35" fillId="3" borderId="55" xfId="1" applyFont="1" applyFill="1" applyBorder="1" applyAlignment="1" applyProtection="1">
      <alignment horizontal="left" vertical="center" wrapText="1"/>
      <protection locked="0"/>
    </xf>
    <xf numFmtId="0" fontId="35" fillId="3" borderId="56" xfId="1" applyFont="1" applyFill="1" applyBorder="1" applyAlignment="1" applyProtection="1">
      <alignment horizontal="left" vertical="center" wrapText="1"/>
      <protection locked="0"/>
    </xf>
    <xf numFmtId="38" fontId="20" fillId="0" borderId="34" xfId="3" applyFont="1" applyBorder="1" applyAlignment="1" applyProtection="1">
      <alignment horizontal="right" vertical="center" indent="1"/>
    </xf>
    <xf numFmtId="0" fontId="20" fillId="0" borderId="34" xfId="1" applyFont="1" applyBorder="1" applyAlignment="1" applyProtection="1">
      <alignment horizontal="center" vertical="center" wrapText="1"/>
      <protection locked="0"/>
    </xf>
    <xf numFmtId="0" fontId="20" fillId="0" borderId="0" xfId="1" applyFont="1" applyAlignment="1" applyProtection="1">
      <alignment horizontal="left" vertical="center"/>
    </xf>
    <xf numFmtId="0" fontId="20" fillId="0" borderId="37" xfId="0" applyFont="1" applyFill="1" applyBorder="1" applyAlignment="1" applyProtection="1">
      <alignment horizontal="left" shrinkToFit="1"/>
    </xf>
    <xf numFmtId="0" fontId="7" fillId="3" borderId="0" xfId="0" applyFont="1" applyFill="1" applyAlignment="1" applyProtection="1">
      <alignment horizontal="center"/>
      <protection locked="0"/>
    </xf>
    <xf numFmtId="0" fontId="20" fillId="0" borderId="37" xfId="0" applyFont="1" applyFill="1" applyBorder="1" applyAlignment="1" applyProtection="1">
      <alignment horizontal="center"/>
      <protection locked="0"/>
    </xf>
    <xf numFmtId="0" fontId="27" fillId="3" borderId="0" xfId="0" applyFont="1" applyFill="1" applyAlignment="1" applyProtection="1">
      <alignment horizontal="left"/>
      <protection locked="0"/>
    </xf>
    <xf numFmtId="0" fontId="22" fillId="3" borderId="1" xfId="0" applyFont="1" applyFill="1" applyBorder="1" applyAlignment="1" applyProtection="1">
      <alignment horizontal="left" vertical="center"/>
      <protection locked="0"/>
    </xf>
    <xf numFmtId="0" fontId="22" fillId="3" borderId="27"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79" fillId="0" borderId="0" xfId="0" applyFont="1" applyAlignment="1" applyProtection="1">
      <alignment horizontal="left"/>
      <protection locked="0"/>
    </xf>
    <xf numFmtId="0" fontId="81" fillId="0" borderId="3" xfId="0" applyFont="1" applyBorder="1" applyAlignment="1" applyProtection="1">
      <alignment horizontal="center" vertical="center"/>
      <protection locked="0"/>
    </xf>
    <xf numFmtId="0" fontId="81" fillId="0" borderId="32" xfId="0" applyFont="1" applyBorder="1" applyAlignment="1" applyProtection="1">
      <alignment horizontal="center" vertical="center"/>
      <protection locked="0"/>
    </xf>
    <xf numFmtId="0" fontId="81" fillId="0" borderId="2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78" fillId="0" borderId="31" xfId="0" applyFont="1" applyBorder="1" applyAlignment="1" applyProtection="1">
      <alignment horizontal="left" vertical="top" wrapText="1"/>
      <protection locked="0"/>
    </xf>
    <xf numFmtId="0" fontId="78" fillId="0" borderId="31" xfId="0" applyFont="1" applyBorder="1" applyAlignment="1" applyProtection="1">
      <alignment horizontal="left" vertical="top"/>
      <protection locked="0"/>
    </xf>
    <xf numFmtId="0" fontId="79" fillId="0" borderId="134" xfId="0" applyFont="1" applyBorder="1" applyAlignment="1" applyProtection="1">
      <alignmen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2" fillId="3" borderId="27" xfId="0" applyFont="1" applyFill="1" applyBorder="1" applyAlignment="1" applyProtection="1">
      <alignment horizontal="left" vertical="center" shrinkToFit="1"/>
      <protection locked="0"/>
    </xf>
    <xf numFmtId="0" fontId="22" fillId="3" borderId="1" xfId="0" applyFont="1" applyFill="1" applyBorder="1" applyAlignment="1" applyProtection="1">
      <alignment horizontal="left" vertical="center" shrinkToFit="1"/>
      <protection locked="0"/>
    </xf>
    <xf numFmtId="0" fontId="22" fillId="3" borderId="3" xfId="0" applyFont="1" applyFill="1" applyBorder="1" applyAlignment="1" applyProtection="1">
      <alignment horizontal="left" vertical="center" shrinkToFit="1"/>
      <protection locked="0"/>
    </xf>
    <xf numFmtId="0" fontId="22" fillId="0" borderId="1" xfId="0" applyFont="1" applyBorder="1" applyAlignment="1" applyProtection="1">
      <alignment horizontal="center" vertical="center" wrapText="1"/>
      <protection locked="0"/>
    </xf>
    <xf numFmtId="0" fontId="74"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2" fillId="0" borderId="0" xfId="0" applyFont="1" applyAlignment="1" applyProtection="1">
      <alignment horizontal="left" vertical="center" wrapText="1"/>
    </xf>
    <xf numFmtId="0" fontId="22" fillId="0" borderId="0" xfId="0" applyFont="1" applyAlignment="1" applyProtection="1">
      <alignment horizontal="left" vertical="center"/>
    </xf>
    <xf numFmtId="0" fontId="22" fillId="3" borderId="0" xfId="0" applyFont="1" applyFill="1" applyAlignment="1" applyProtection="1">
      <alignment horizontal="left" vertical="center"/>
      <protection locked="0"/>
    </xf>
    <xf numFmtId="49" fontId="22" fillId="0" borderId="0" xfId="0" applyNumberFormat="1" applyFont="1" applyAlignment="1" applyProtection="1">
      <alignment horizontal="center" vertical="center"/>
    </xf>
    <xf numFmtId="0" fontId="22" fillId="0" borderId="0" xfId="0" applyFont="1" applyAlignment="1" applyProtection="1">
      <alignment horizontal="left" vertical="center" shrinkToFit="1"/>
    </xf>
    <xf numFmtId="0" fontId="60" fillId="0" borderId="0" xfId="0" applyFont="1" applyAlignment="1" applyProtection="1">
      <alignment horizontal="center" vertical="center"/>
      <protection locked="0"/>
    </xf>
    <xf numFmtId="0" fontId="22" fillId="3" borderId="0" xfId="0" applyFont="1" applyFill="1" applyAlignment="1" applyProtection="1">
      <alignment horizontal="center" vertical="center"/>
      <protection locked="0"/>
    </xf>
    <xf numFmtId="1" fontId="20" fillId="0" borderId="32" xfId="0" applyNumberFormat="1" applyFont="1" applyFill="1" applyBorder="1" applyAlignment="1" applyProtection="1">
      <alignment horizontal="center" vertical="center" shrinkToFit="1"/>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190500</xdr:colOff>
      <xdr:row>0</xdr:row>
      <xdr:rowOff>76200</xdr:rowOff>
    </xdr:from>
    <xdr:to>
      <xdr:col>8</xdr:col>
      <xdr:colOff>389403</xdr:colOff>
      <xdr:row>1</xdr:row>
      <xdr:rowOff>130265</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05600" y="762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6</xdr:col>
      <xdr:colOff>180975</xdr:colOff>
      <xdr:row>2</xdr:row>
      <xdr:rowOff>12700</xdr:rowOff>
    </xdr:from>
    <xdr:to>
      <xdr:col>14</xdr:col>
      <xdr:colOff>141327</xdr:colOff>
      <xdr:row>37</xdr:row>
      <xdr:rowOff>190873</xdr:rowOff>
    </xdr:to>
    <xdr:pic>
      <xdr:nvPicPr>
        <xdr:cNvPr id="6" name="図 5">
          <a:extLst>
            <a:ext uri="{FF2B5EF4-FFF2-40B4-BE49-F238E27FC236}">
              <a16:creationId xmlns:a16="http://schemas.microsoft.com/office/drawing/2014/main" id="{0E484E45-5E42-49F8-B432-A8F38E9B8D06}"/>
            </a:ext>
          </a:extLst>
        </xdr:cNvPr>
        <xdr:cNvPicPr>
          <a:picLocks noChangeAspect="1"/>
        </xdr:cNvPicPr>
      </xdr:nvPicPr>
      <xdr:blipFill>
        <a:blip xmlns:r="http://schemas.openxmlformats.org/officeDocument/2006/relationships" r:embed="rId1"/>
        <a:stretch>
          <a:fillRect/>
        </a:stretch>
      </xdr:blipFill>
      <xdr:spPr>
        <a:xfrm>
          <a:off x="6696075" y="546100"/>
          <a:ext cx="6056352" cy="9760323"/>
        </a:xfrm>
        <a:prstGeom prst="rect">
          <a:avLst/>
        </a:prstGeom>
      </xdr:spPr>
    </xdr:pic>
    <xdr:clientData/>
  </xdr:twoCellAnchor>
  <xdr:twoCellAnchor>
    <xdr:from>
      <xdr:col>13</xdr:col>
      <xdr:colOff>66675</xdr:colOff>
      <xdr:row>0</xdr:row>
      <xdr:rowOff>314325</xdr:rowOff>
    </xdr:from>
    <xdr:to>
      <xdr:col>14</xdr:col>
      <xdr:colOff>133350</xdr:colOff>
      <xdr:row>2</xdr:row>
      <xdr:rowOff>190500</xdr:rowOff>
    </xdr:to>
    <xdr:sp macro="" textlink="">
      <xdr:nvSpPr>
        <xdr:cNvPr id="7" name="正方形/長方形 6">
          <a:extLst>
            <a:ext uri="{FF2B5EF4-FFF2-40B4-BE49-F238E27FC236}">
              <a16:creationId xmlns:a16="http://schemas.microsoft.com/office/drawing/2014/main" id="{0D4555DF-1B4E-40B9-95F4-EFA6E5E1624B}"/>
            </a:ext>
          </a:extLst>
        </xdr:cNvPr>
        <xdr:cNvSpPr/>
      </xdr:nvSpPr>
      <xdr:spPr>
        <a:xfrm>
          <a:off x="11915775" y="3143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47625</xdr:colOff>
      <xdr:row>0</xdr:row>
      <xdr:rowOff>66675</xdr:rowOff>
    </xdr:from>
    <xdr:to>
      <xdr:col>27</xdr:col>
      <xdr:colOff>246528</xdr:colOff>
      <xdr:row>2</xdr:row>
      <xdr:rowOff>92165</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000750" y="666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85725</xdr:colOff>
      <xdr:row>2</xdr:row>
      <xdr:rowOff>142875</xdr:rowOff>
    </xdr:from>
    <xdr:to>
      <xdr:col>34</xdr:col>
      <xdr:colOff>9525</xdr:colOff>
      <xdr:row>29</xdr:row>
      <xdr:rowOff>153114</xdr:rowOff>
    </xdr:to>
    <xdr:pic>
      <xdr:nvPicPr>
        <xdr:cNvPr id="4" name="図 3">
          <a:extLst>
            <a:ext uri="{FF2B5EF4-FFF2-40B4-BE49-F238E27FC236}">
              <a16:creationId xmlns:a16="http://schemas.microsoft.com/office/drawing/2014/main" id="{DAD74905-01B8-4B76-B195-F0267D7FF358}"/>
            </a:ext>
          </a:extLst>
        </xdr:cNvPr>
        <xdr:cNvPicPr>
          <a:picLocks noChangeAspect="1"/>
        </xdr:cNvPicPr>
      </xdr:nvPicPr>
      <xdr:blipFill>
        <a:blip xmlns:r="http://schemas.openxmlformats.org/officeDocument/2006/relationships" r:embed="rId1"/>
        <a:stretch>
          <a:fillRect/>
        </a:stretch>
      </xdr:blipFill>
      <xdr:spPr>
        <a:xfrm>
          <a:off x="6038850" y="542925"/>
          <a:ext cx="6781800" cy="5410914"/>
        </a:xfrm>
        <a:prstGeom prst="rect">
          <a:avLst/>
        </a:prstGeom>
      </xdr:spPr>
    </xdr:pic>
    <xdr:clientData/>
  </xdr:twoCellAnchor>
  <xdr:twoCellAnchor>
    <xdr:from>
      <xdr:col>32</xdr:col>
      <xdr:colOff>676275</xdr:colOff>
      <xdr:row>1</xdr:row>
      <xdr:rowOff>142875</xdr:rowOff>
    </xdr:from>
    <xdr:to>
      <xdr:col>33</xdr:col>
      <xdr:colOff>742950</xdr:colOff>
      <xdr:row>3</xdr:row>
      <xdr:rowOff>152400</xdr:rowOff>
    </xdr:to>
    <xdr:sp macro="" textlink="">
      <xdr:nvSpPr>
        <xdr:cNvPr id="5" name="正方形/長方形 4">
          <a:extLst>
            <a:ext uri="{FF2B5EF4-FFF2-40B4-BE49-F238E27FC236}">
              <a16:creationId xmlns:a16="http://schemas.microsoft.com/office/drawing/2014/main" id="{FC363604-6A0D-40A6-9254-8243DB551F62}"/>
            </a:ext>
          </a:extLst>
        </xdr:cNvPr>
        <xdr:cNvSpPr/>
      </xdr:nvSpPr>
      <xdr:spPr>
        <a:xfrm>
          <a:off x="11963400" y="34290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xdr:row>
      <xdr:rowOff>0</xdr:rowOff>
    </xdr:from>
    <xdr:to>
      <xdr:col>25</xdr:col>
      <xdr:colOff>657225</xdr:colOff>
      <xdr:row>3</xdr:row>
      <xdr:rowOff>57150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057900" y="30480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15</xdr:row>
      <xdr:rowOff>66675</xdr:rowOff>
    </xdr:from>
    <xdr:to>
      <xdr:col>25</xdr:col>
      <xdr:colOff>342900</xdr:colOff>
      <xdr:row>17</xdr:row>
      <xdr:rowOff>38100</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010275" y="2857500"/>
          <a:ext cx="285750"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104775</xdr:colOff>
      <xdr:row>27</xdr:row>
      <xdr:rowOff>285750</xdr:rowOff>
    </xdr:from>
    <xdr:to>
      <xdr:col>25</xdr:col>
      <xdr:colOff>628650</xdr:colOff>
      <xdr:row>28</xdr:row>
      <xdr:rowOff>85725</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057900" y="5143500"/>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752475</xdr:colOff>
      <xdr:row>0</xdr:row>
      <xdr:rowOff>85725</xdr:rowOff>
    </xdr:from>
    <xdr:to>
      <xdr:col>28</xdr:col>
      <xdr:colOff>189378</xdr:colOff>
      <xdr:row>3</xdr:row>
      <xdr:rowOff>6440</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6705600" y="8572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25</xdr:col>
      <xdr:colOff>742950</xdr:colOff>
      <xdr:row>3</xdr:row>
      <xdr:rowOff>142875</xdr:rowOff>
    </xdr:from>
    <xdr:to>
      <xdr:col>32</xdr:col>
      <xdr:colOff>572221</xdr:colOff>
      <xdr:row>34</xdr:row>
      <xdr:rowOff>67774</xdr:rowOff>
    </xdr:to>
    <xdr:pic>
      <xdr:nvPicPr>
        <xdr:cNvPr id="11" name="図 10">
          <a:extLst>
            <a:ext uri="{FF2B5EF4-FFF2-40B4-BE49-F238E27FC236}">
              <a16:creationId xmlns:a16="http://schemas.microsoft.com/office/drawing/2014/main" id="{C4418B50-1D81-43A3-A75D-9743F43409A9}"/>
            </a:ext>
          </a:extLst>
        </xdr:cNvPr>
        <xdr:cNvPicPr>
          <a:picLocks noChangeAspect="1"/>
        </xdr:cNvPicPr>
      </xdr:nvPicPr>
      <xdr:blipFill>
        <a:blip xmlns:r="http://schemas.openxmlformats.org/officeDocument/2006/relationships" r:embed="rId1"/>
        <a:stretch>
          <a:fillRect/>
        </a:stretch>
      </xdr:blipFill>
      <xdr:spPr>
        <a:xfrm>
          <a:off x="6696075" y="647700"/>
          <a:ext cx="5163271" cy="7878274"/>
        </a:xfrm>
        <a:prstGeom prst="rect">
          <a:avLst/>
        </a:prstGeom>
      </xdr:spPr>
    </xdr:pic>
    <xdr:clientData/>
  </xdr:twoCellAnchor>
  <xdr:twoCellAnchor>
    <xdr:from>
      <xdr:col>31</xdr:col>
      <xdr:colOff>495300</xdr:colOff>
      <xdr:row>2</xdr:row>
      <xdr:rowOff>133350</xdr:rowOff>
    </xdr:from>
    <xdr:to>
      <xdr:col>32</xdr:col>
      <xdr:colOff>561975</xdr:colOff>
      <xdr:row>4</xdr:row>
      <xdr:rowOff>180975</xdr:rowOff>
    </xdr:to>
    <xdr:sp macro="" textlink="">
      <xdr:nvSpPr>
        <xdr:cNvPr id="13" name="正方形/長方形 12">
          <a:extLst>
            <a:ext uri="{FF2B5EF4-FFF2-40B4-BE49-F238E27FC236}">
              <a16:creationId xmlns:a16="http://schemas.microsoft.com/office/drawing/2014/main" id="{FC07243E-E2AD-4E7A-9E91-F2FB684B1B03}"/>
            </a:ext>
          </a:extLst>
        </xdr:cNvPr>
        <xdr:cNvSpPr/>
      </xdr:nvSpPr>
      <xdr:spPr>
        <a:xfrm>
          <a:off x="11020425" y="438150"/>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26</xdr:col>
      <xdr:colOff>28575</xdr:colOff>
      <xdr:row>21</xdr:row>
      <xdr:rowOff>95250</xdr:rowOff>
    </xdr:from>
    <xdr:to>
      <xdr:col>37</xdr:col>
      <xdr:colOff>200707</xdr:colOff>
      <xdr:row>63</xdr:row>
      <xdr:rowOff>48691</xdr:rowOff>
    </xdr:to>
    <xdr:pic>
      <xdr:nvPicPr>
        <xdr:cNvPr id="4" name="図 3">
          <a:extLst>
            <a:ext uri="{FF2B5EF4-FFF2-40B4-BE49-F238E27FC236}">
              <a16:creationId xmlns:a16="http://schemas.microsoft.com/office/drawing/2014/main" id="{A21E31DE-33C0-4CE4-9422-D525A532DEC3}"/>
            </a:ext>
          </a:extLst>
        </xdr:cNvPr>
        <xdr:cNvPicPr>
          <a:picLocks noChangeAspect="1"/>
        </xdr:cNvPicPr>
      </xdr:nvPicPr>
      <xdr:blipFill>
        <a:blip xmlns:r="http://schemas.openxmlformats.org/officeDocument/2006/relationships" r:embed="rId1"/>
        <a:stretch>
          <a:fillRect/>
        </a:stretch>
      </xdr:blipFill>
      <xdr:spPr>
        <a:xfrm>
          <a:off x="6219825" y="3990975"/>
          <a:ext cx="4887007" cy="7640116"/>
        </a:xfrm>
        <a:prstGeom prst="rect">
          <a:avLst/>
        </a:prstGeom>
      </xdr:spPr>
    </xdr:pic>
    <xdr:clientData/>
  </xdr:twoCellAnchor>
  <xdr:twoCellAnchor>
    <xdr:from>
      <xdr:col>36</xdr:col>
      <xdr:colOff>161925</xdr:colOff>
      <xdr:row>20</xdr:row>
      <xdr:rowOff>123825</xdr:rowOff>
    </xdr:from>
    <xdr:to>
      <xdr:col>37</xdr:col>
      <xdr:colOff>228600</xdr:colOff>
      <xdr:row>22</xdr:row>
      <xdr:rowOff>133350</xdr:rowOff>
    </xdr:to>
    <xdr:sp macro="" textlink="">
      <xdr:nvSpPr>
        <xdr:cNvPr id="12" name="正方形/長方形 11">
          <a:extLst>
            <a:ext uri="{FF2B5EF4-FFF2-40B4-BE49-F238E27FC236}">
              <a16:creationId xmlns:a16="http://schemas.microsoft.com/office/drawing/2014/main" id="{56F133DF-E543-40FF-BBDA-87133D5205D4}"/>
            </a:ext>
          </a:extLst>
        </xdr:cNvPr>
        <xdr:cNvSpPr/>
      </xdr:nvSpPr>
      <xdr:spPr>
        <a:xfrm>
          <a:off x="10306050" y="3819525"/>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63873</xdr:colOff>
      <xdr:row>0</xdr:row>
      <xdr:rowOff>67236</xdr:rowOff>
    </xdr:from>
    <xdr:to>
      <xdr:col>28</xdr:col>
      <xdr:colOff>265578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016998" y="67236"/>
          <a:ext cx="1849530" cy="547684"/>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28</xdr:col>
      <xdr:colOff>304800</xdr:colOff>
      <xdr:row>27</xdr:row>
      <xdr:rowOff>123825</xdr:rowOff>
    </xdr:from>
    <xdr:to>
      <xdr:col>37</xdr:col>
      <xdr:colOff>48493</xdr:colOff>
      <xdr:row>56</xdr:row>
      <xdr:rowOff>734607</xdr:rowOff>
    </xdr:to>
    <xdr:pic>
      <xdr:nvPicPr>
        <xdr:cNvPr id="3" name="図 2">
          <a:extLst>
            <a:ext uri="{FF2B5EF4-FFF2-40B4-BE49-F238E27FC236}">
              <a16:creationId xmlns:a16="http://schemas.microsoft.com/office/drawing/2014/main" id="{07134AA9-5788-7CBF-D199-4829AA28D2E0}"/>
            </a:ext>
          </a:extLst>
        </xdr:cNvPr>
        <xdr:cNvPicPr>
          <a:picLocks noChangeAspect="1"/>
        </xdr:cNvPicPr>
      </xdr:nvPicPr>
      <xdr:blipFill>
        <a:blip xmlns:r="http://schemas.openxmlformats.org/officeDocument/2006/relationships" r:embed="rId1"/>
        <a:stretch>
          <a:fillRect/>
        </a:stretch>
      </xdr:blipFill>
      <xdr:spPr>
        <a:xfrm>
          <a:off x="7905750" y="8639175"/>
          <a:ext cx="6220693" cy="8468907"/>
        </a:xfrm>
        <a:prstGeom prst="rect">
          <a:avLst/>
        </a:prstGeom>
      </xdr:spPr>
    </xdr:pic>
    <xdr:clientData/>
  </xdr:twoCellAnchor>
  <xdr:twoCellAnchor editAs="oneCell">
    <xdr:from>
      <xdr:col>28</xdr:col>
      <xdr:colOff>312963</xdr:colOff>
      <xdr:row>0</xdr:row>
      <xdr:rowOff>108857</xdr:rowOff>
    </xdr:from>
    <xdr:to>
      <xdr:col>37</xdr:col>
      <xdr:colOff>13606</xdr:colOff>
      <xdr:row>25</xdr:row>
      <xdr:rowOff>251231</xdr:rowOff>
    </xdr:to>
    <xdr:pic>
      <xdr:nvPicPr>
        <xdr:cNvPr id="4" name="図 3">
          <a:extLst>
            <a:ext uri="{FF2B5EF4-FFF2-40B4-BE49-F238E27FC236}">
              <a16:creationId xmlns:a16="http://schemas.microsoft.com/office/drawing/2014/main" id="{5DD4E4DC-10CB-BE8E-800B-81521103F846}"/>
            </a:ext>
          </a:extLst>
        </xdr:cNvPr>
        <xdr:cNvPicPr>
          <a:picLocks noChangeAspect="1"/>
        </xdr:cNvPicPr>
      </xdr:nvPicPr>
      <xdr:blipFill>
        <a:blip xmlns:r="http://schemas.openxmlformats.org/officeDocument/2006/relationships" r:embed="rId2"/>
        <a:stretch>
          <a:fillRect/>
        </a:stretch>
      </xdr:blipFill>
      <xdr:spPr>
        <a:xfrm>
          <a:off x="8096249" y="108857"/>
          <a:ext cx="6177643" cy="8143374"/>
        </a:xfrm>
        <a:prstGeom prst="rect">
          <a:avLst/>
        </a:prstGeom>
      </xdr:spPr>
    </xdr:pic>
    <xdr:clientData/>
  </xdr:twoCellAnchor>
  <xdr:twoCellAnchor>
    <xdr:from>
      <xdr:col>35</xdr:col>
      <xdr:colOff>702129</xdr:colOff>
      <xdr:row>0</xdr:row>
      <xdr:rowOff>127907</xdr:rowOff>
    </xdr:from>
    <xdr:to>
      <xdr:col>37</xdr:col>
      <xdr:colOff>6804</xdr:colOff>
      <xdr:row>2</xdr:row>
      <xdr:rowOff>127907</xdr:rowOff>
    </xdr:to>
    <xdr:sp macro="" textlink="">
      <xdr:nvSpPr>
        <xdr:cNvPr id="8" name="正方形/長方形 7">
          <a:extLst>
            <a:ext uri="{FF2B5EF4-FFF2-40B4-BE49-F238E27FC236}">
              <a16:creationId xmlns:a16="http://schemas.microsoft.com/office/drawing/2014/main" id="{D537F05D-CE68-40DD-A835-0391626E3CF9}"/>
            </a:ext>
          </a:extLst>
        </xdr:cNvPr>
        <xdr:cNvSpPr/>
      </xdr:nvSpPr>
      <xdr:spPr>
        <a:xfrm>
          <a:off x="13438415" y="127907"/>
          <a:ext cx="828675" cy="408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29</xdr:col>
      <xdr:colOff>0</xdr:colOff>
      <xdr:row>58</xdr:row>
      <xdr:rowOff>0</xdr:rowOff>
    </xdr:from>
    <xdr:to>
      <xdr:col>35</xdr:col>
      <xdr:colOff>524586</xdr:colOff>
      <xdr:row>101</xdr:row>
      <xdr:rowOff>40693</xdr:rowOff>
    </xdr:to>
    <xdr:pic>
      <xdr:nvPicPr>
        <xdr:cNvPr id="5" name="図 4">
          <a:extLst>
            <a:ext uri="{FF2B5EF4-FFF2-40B4-BE49-F238E27FC236}">
              <a16:creationId xmlns:a16="http://schemas.microsoft.com/office/drawing/2014/main" id="{065DD8C3-B1CF-CF4C-11B2-DA3816FDE4F9}"/>
            </a:ext>
          </a:extLst>
        </xdr:cNvPr>
        <xdr:cNvPicPr>
          <a:picLocks noChangeAspect="1"/>
        </xdr:cNvPicPr>
      </xdr:nvPicPr>
      <xdr:blipFill>
        <a:blip xmlns:r="http://schemas.openxmlformats.org/officeDocument/2006/relationships" r:embed="rId3"/>
        <a:stretch>
          <a:fillRect/>
        </a:stretch>
      </xdr:blipFill>
      <xdr:spPr>
        <a:xfrm>
          <a:off x="8164286" y="17498786"/>
          <a:ext cx="5096586" cy="8830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0</xdr:col>
      <xdr:colOff>424224</xdr:colOff>
      <xdr:row>0</xdr:row>
      <xdr:rowOff>191085</xdr:rowOff>
    </xdr:from>
    <xdr:to>
      <xdr:col>3</xdr:col>
      <xdr:colOff>1159008</xdr:colOff>
      <xdr:row>1</xdr:row>
      <xdr:rowOff>1254259</xdr:rowOff>
    </xdr:to>
    <xdr:sp macro="" textlink="">
      <xdr:nvSpPr>
        <xdr:cNvPr id="13" name="正方形/長方形 12">
          <a:extLst>
            <a:ext uri="{FF2B5EF4-FFF2-40B4-BE49-F238E27FC236}">
              <a16:creationId xmlns:a16="http://schemas.microsoft.com/office/drawing/2014/main" id="{58F402A2-F783-457B-B5ED-C3E5DA40D8DB}"/>
            </a:ext>
          </a:extLst>
        </xdr:cNvPr>
        <xdr:cNvSpPr/>
      </xdr:nvSpPr>
      <xdr:spPr>
        <a:xfrm>
          <a:off x="424224" y="191085"/>
          <a:ext cx="5194725" cy="1264880"/>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　</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各シートに更新が反映されるまで、数十秒ほど時間がかかります。</a:t>
          </a:r>
        </a:p>
        <a:p>
          <a:pPr eaLnBrk="1" fontAlgn="auto" latinLnBrk="0" hangingPunct="1"/>
          <a:r>
            <a:rPr kumimoji="1" lang="ja-JP" altLang="en-US" sz="1100" b="1" u="none">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更新されない場合は、再度</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をしてください。</a:t>
          </a:r>
        </a:p>
      </xdr:txBody>
    </xdr:sp>
    <xdr:clientData fPrintsWithSheet="0"/>
  </xdr:twoCellAnchor>
  <xdr:twoCellAnchor editAs="oneCell">
    <xdr:from>
      <xdr:col>6</xdr:col>
      <xdr:colOff>53626</xdr:colOff>
      <xdr:row>2</xdr:row>
      <xdr:rowOff>20519</xdr:rowOff>
    </xdr:from>
    <xdr:to>
      <xdr:col>12</xdr:col>
      <xdr:colOff>720378</xdr:colOff>
      <xdr:row>32</xdr:row>
      <xdr:rowOff>89012</xdr:rowOff>
    </xdr:to>
    <xdr:pic>
      <xdr:nvPicPr>
        <xdr:cNvPr id="17" name="図 16">
          <a:extLst>
            <a:ext uri="{FF2B5EF4-FFF2-40B4-BE49-F238E27FC236}">
              <a16:creationId xmlns:a16="http://schemas.microsoft.com/office/drawing/2014/main" id="{227650B6-C719-C437-2801-09DBFB658410}"/>
            </a:ext>
          </a:extLst>
        </xdr:cNvPr>
        <xdr:cNvPicPr>
          <a:picLocks noChangeAspect="1"/>
        </xdr:cNvPicPr>
      </xdr:nvPicPr>
      <xdr:blipFill>
        <a:blip xmlns:r="http://schemas.openxmlformats.org/officeDocument/2006/relationships" r:embed="rId1"/>
        <a:stretch>
          <a:fillRect/>
        </a:stretch>
      </xdr:blipFill>
      <xdr:spPr>
        <a:xfrm>
          <a:off x="8155479" y="1499695"/>
          <a:ext cx="5238752" cy="7464376"/>
        </a:xfrm>
        <a:prstGeom prst="rect">
          <a:avLst/>
        </a:prstGeom>
      </xdr:spPr>
    </xdr:pic>
    <xdr:clientData/>
  </xdr:twoCellAnchor>
  <xdr:twoCellAnchor>
    <xdr:from>
      <xdr:col>11</xdr:col>
      <xdr:colOff>619978</xdr:colOff>
      <xdr:row>1</xdr:row>
      <xdr:rowOff>914079</xdr:rowOff>
    </xdr:from>
    <xdr:to>
      <xdr:col>12</xdr:col>
      <xdr:colOff>686653</xdr:colOff>
      <xdr:row>2</xdr:row>
      <xdr:rowOff>59116</xdr:rowOff>
    </xdr:to>
    <xdr:sp macro="" textlink="">
      <xdr:nvSpPr>
        <xdr:cNvPr id="14" name="正方形/長方形 13">
          <a:extLst>
            <a:ext uri="{FF2B5EF4-FFF2-40B4-BE49-F238E27FC236}">
              <a16:creationId xmlns:a16="http://schemas.microsoft.com/office/drawing/2014/main" id="{2721860F-981D-4F07-A351-A882DDE4A55C}"/>
            </a:ext>
          </a:extLst>
        </xdr:cNvPr>
        <xdr:cNvSpPr/>
      </xdr:nvSpPr>
      <xdr:spPr>
        <a:xfrm>
          <a:off x="12531831" y="1115785"/>
          <a:ext cx="828675" cy="42250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5</xdr:col>
      <xdr:colOff>1143000</xdr:colOff>
      <xdr:row>0</xdr:row>
      <xdr:rowOff>44823</xdr:rowOff>
    </xdr:from>
    <xdr:to>
      <xdr:col>9</xdr:col>
      <xdr:colOff>26694</xdr:colOff>
      <xdr:row>1</xdr:row>
      <xdr:rowOff>1091066</xdr:rowOff>
    </xdr:to>
    <xdr:pic>
      <xdr:nvPicPr>
        <xdr:cNvPr id="20" name="図 19">
          <a:extLst>
            <a:ext uri="{FF2B5EF4-FFF2-40B4-BE49-F238E27FC236}">
              <a16:creationId xmlns:a16="http://schemas.microsoft.com/office/drawing/2014/main" id="{6673BCBC-1941-E9A5-D21A-51FD0FB30A69}"/>
            </a:ext>
          </a:extLst>
        </xdr:cNvPr>
        <xdr:cNvPicPr>
          <a:picLocks noChangeAspect="1"/>
        </xdr:cNvPicPr>
      </xdr:nvPicPr>
      <xdr:blipFill>
        <a:blip xmlns:r="http://schemas.openxmlformats.org/officeDocument/2006/relationships" r:embed="rId2"/>
        <a:stretch>
          <a:fillRect/>
        </a:stretch>
      </xdr:blipFill>
      <xdr:spPr>
        <a:xfrm>
          <a:off x="7832912" y="44823"/>
          <a:ext cx="2581635" cy="1247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39</xdr:col>
      <xdr:colOff>588819</xdr:colOff>
      <xdr:row>0</xdr:row>
      <xdr:rowOff>138546</xdr:rowOff>
    </xdr:from>
    <xdr:to>
      <xdr:col>40</xdr:col>
      <xdr:colOff>655494</xdr:colOff>
      <xdr:row>1</xdr:row>
      <xdr:rowOff>374939</xdr:rowOff>
    </xdr:to>
    <xdr:sp macro="" textlink="">
      <xdr:nvSpPr>
        <xdr:cNvPr id="9" name="正方形/長方形 8">
          <a:extLst>
            <a:ext uri="{FF2B5EF4-FFF2-40B4-BE49-F238E27FC236}">
              <a16:creationId xmlns:a16="http://schemas.microsoft.com/office/drawing/2014/main" id="{19E7DCD2-8449-4812-ADE8-DA4DBB76E10C}"/>
            </a:ext>
          </a:extLst>
        </xdr:cNvPr>
        <xdr:cNvSpPr/>
      </xdr:nvSpPr>
      <xdr:spPr>
        <a:xfrm>
          <a:off x="34445864" y="138546"/>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twoCellAnchor editAs="oneCell">
    <xdr:from>
      <xdr:col>20</xdr:col>
      <xdr:colOff>684068</xdr:colOff>
      <xdr:row>4</xdr:row>
      <xdr:rowOff>43296</xdr:rowOff>
    </xdr:from>
    <xdr:to>
      <xdr:col>43</xdr:col>
      <xdr:colOff>363680</xdr:colOff>
      <xdr:row>50</xdr:row>
      <xdr:rowOff>933</xdr:rowOff>
    </xdr:to>
    <xdr:pic>
      <xdr:nvPicPr>
        <xdr:cNvPr id="11" name="図 10">
          <a:extLst>
            <a:ext uri="{FF2B5EF4-FFF2-40B4-BE49-F238E27FC236}">
              <a16:creationId xmlns:a16="http://schemas.microsoft.com/office/drawing/2014/main" id="{099E73EE-F21E-AC86-4A33-A81C3A5B1C24}"/>
            </a:ext>
          </a:extLst>
        </xdr:cNvPr>
        <xdr:cNvPicPr>
          <a:picLocks noChangeAspect="1"/>
        </xdr:cNvPicPr>
      </xdr:nvPicPr>
      <xdr:blipFill>
        <a:blip xmlns:r="http://schemas.openxmlformats.org/officeDocument/2006/relationships" r:embed="rId1"/>
        <a:stretch>
          <a:fillRect/>
        </a:stretch>
      </xdr:blipFill>
      <xdr:spPr>
        <a:xfrm>
          <a:off x="20063113" y="1099705"/>
          <a:ext cx="17222931" cy="115274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779807</xdr:colOff>
      <xdr:row>6</xdr:row>
      <xdr:rowOff>112643</xdr:rowOff>
    </xdr:from>
    <xdr:to>
      <xdr:col>4</xdr:col>
      <xdr:colOff>684558</xdr:colOff>
      <xdr:row>25</xdr:row>
      <xdr:rowOff>296103</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912329" y="2249556"/>
          <a:ext cx="4261403" cy="5517460"/>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34637</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77044"/>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fPrintsWithSheet="0"/>
  </xdr:twoCellAnchor>
  <xdr:twoCellAnchor>
    <xdr:from>
      <xdr:col>1</xdr:col>
      <xdr:colOff>103909</xdr:colOff>
      <xdr:row>11</xdr:row>
      <xdr:rowOff>831274</xdr:rowOff>
    </xdr:from>
    <xdr:to>
      <xdr:col>1</xdr:col>
      <xdr:colOff>4814454</xdr:colOff>
      <xdr:row>11</xdr:row>
      <xdr:rowOff>1472046</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484909" y="8711047"/>
          <a:ext cx="4710545"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fPrintsWithSheet="0"/>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2</xdr:col>
      <xdr:colOff>865909</xdr:colOff>
      <xdr:row>21</xdr:row>
      <xdr:rowOff>467591</xdr:rowOff>
    </xdr:from>
    <xdr:to>
      <xdr:col>7</xdr:col>
      <xdr:colOff>710045</xdr:colOff>
      <xdr:row>32</xdr:row>
      <xdr:rowOff>329045</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338454" y="17577955"/>
          <a:ext cx="8763000" cy="10217726"/>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twoCellAnchor>
    <xdr:from>
      <xdr:col>1</xdr:col>
      <xdr:colOff>121228</xdr:colOff>
      <xdr:row>24</xdr:row>
      <xdr:rowOff>813955</xdr:rowOff>
    </xdr:from>
    <xdr:to>
      <xdr:col>1</xdr:col>
      <xdr:colOff>4745182</xdr:colOff>
      <xdr:row>24</xdr:row>
      <xdr:rowOff>1454727</xdr:rowOff>
    </xdr:to>
    <xdr:sp macro="" textlink="">
      <xdr:nvSpPr>
        <xdr:cNvPr id="2" name="大かっこ 1">
          <a:extLst>
            <a:ext uri="{FF2B5EF4-FFF2-40B4-BE49-F238E27FC236}">
              <a16:creationId xmlns:a16="http://schemas.microsoft.com/office/drawing/2014/main" id="{BE45ABAF-94EE-431F-A79B-C8965FFB22FB}"/>
            </a:ext>
          </a:extLst>
        </xdr:cNvPr>
        <xdr:cNvSpPr/>
      </xdr:nvSpPr>
      <xdr:spPr>
        <a:xfrm>
          <a:off x="502228" y="22201910"/>
          <a:ext cx="4623954" cy="6407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fPrintsWithSheet="0"/>
  </xdr:twoCellAnchor>
  <xdr:twoCellAnchor>
    <xdr:from>
      <xdr:col>4</xdr:col>
      <xdr:colOff>676354</xdr:colOff>
      <xdr:row>8</xdr:row>
      <xdr:rowOff>137672</xdr:rowOff>
    </xdr:from>
    <xdr:to>
      <xdr:col>17</xdr:col>
      <xdr:colOff>192099</xdr:colOff>
      <xdr:row>52</xdr:row>
      <xdr:rowOff>272142</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805747" y="2165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editAs="oneCell">
    <xdr:from>
      <xdr:col>7</xdr:col>
      <xdr:colOff>526676</xdr:colOff>
      <xdr:row>2</xdr:row>
      <xdr:rowOff>11205</xdr:rowOff>
    </xdr:from>
    <xdr:to>
      <xdr:col>16</xdr:col>
      <xdr:colOff>634936</xdr:colOff>
      <xdr:row>20</xdr:row>
      <xdr:rowOff>156881</xdr:rowOff>
    </xdr:to>
    <xdr:pic>
      <xdr:nvPicPr>
        <xdr:cNvPr id="2" name="図 1">
          <a:extLst>
            <a:ext uri="{FF2B5EF4-FFF2-40B4-BE49-F238E27FC236}">
              <a16:creationId xmlns:a16="http://schemas.microsoft.com/office/drawing/2014/main" id="{17F15D1E-79FC-4737-B8A5-9952495510BC}"/>
            </a:ext>
          </a:extLst>
        </xdr:cNvPr>
        <xdr:cNvPicPr>
          <a:picLocks noChangeAspect="1"/>
        </xdr:cNvPicPr>
      </xdr:nvPicPr>
      <xdr:blipFill>
        <a:blip xmlns:r="http://schemas.openxmlformats.org/officeDocument/2006/relationships" r:embed="rId1"/>
        <a:stretch>
          <a:fillRect/>
        </a:stretch>
      </xdr:blipFill>
      <xdr:spPr>
        <a:xfrm>
          <a:off x="9749117" y="773205"/>
          <a:ext cx="6966260" cy="8415617"/>
        </a:xfrm>
        <a:prstGeom prst="rect">
          <a:avLst/>
        </a:prstGeom>
      </xdr:spPr>
    </xdr:pic>
    <xdr:clientData/>
  </xdr:twoCellAnchor>
  <xdr:twoCellAnchor>
    <xdr:from>
      <xdr:col>15</xdr:col>
      <xdr:colOff>549088</xdr:colOff>
      <xdr:row>1</xdr:row>
      <xdr:rowOff>201706</xdr:rowOff>
    </xdr:from>
    <xdr:to>
      <xdr:col>16</xdr:col>
      <xdr:colOff>615763</xdr:colOff>
      <xdr:row>2</xdr:row>
      <xdr:rowOff>230281</xdr:rowOff>
    </xdr:to>
    <xdr:sp macro="" textlink="">
      <xdr:nvSpPr>
        <xdr:cNvPr id="5" name="正方形/長方形 4">
          <a:extLst>
            <a:ext uri="{FF2B5EF4-FFF2-40B4-BE49-F238E27FC236}">
              <a16:creationId xmlns:a16="http://schemas.microsoft.com/office/drawing/2014/main" id="{6E42DF66-A9E4-4A9A-850C-4CA33865ADFB}"/>
            </a:ext>
          </a:extLst>
        </xdr:cNvPr>
        <xdr:cNvSpPr/>
      </xdr:nvSpPr>
      <xdr:spPr>
        <a:xfrm>
          <a:off x="15867529" y="582706"/>
          <a:ext cx="828675" cy="4095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記載例</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103" totalsRowShown="0" headerRowDxfId="19" headerRowBorderDxfId="18" tableBorderDxfId="17" totalsRowBorderDxfId="16">
  <autoFilter ref="A3:F10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19" tableType="queryTable" insertRow="1" totalsRowShown="0">
  <autoFilter ref="H18:K19"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19" tableType="queryTable" insertRow="1" totalsRowShown="0">
  <autoFilter ref="S18:T19"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4" tableType="queryTable" insertRow="1" totalsRowShown="0">
  <autoFilter ref="B3:F4"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4" tableType="queryTable" insertRow="1" totalsRowShown="0">
  <autoFilter ref="B3:F4"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19" tableType="queryTable" insertRow="1" totalsRowShown="0">
  <autoFilter ref="M18:N19"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19" tableType="queryTable" insertRow="1" totalsRowShown="0">
  <autoFilter ref="H18:K19"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19" tableType="queryTable" insertRow="1" totalsRowShown="0">
  <autoFilter ref="P18:Q19"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19" tableType="queryTable" insertRow="1" totalsRowShown="0">
  <autoFilter ref="S18:T19"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19" tableType="queryTable" insertRow="1" totalsRowShown="0">
  <autoFilter ref="P18:Q19"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19" tableType="queryTable" insertRow="1" totalsRowShown="0">
  <autoFilter ref="M18:N19"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2F2F2">
            <a:alpha val="50196"/>
          </a:srgbClr>
        </a:solidFill>
        <a:ln>
          <a:solidFill>
            <a:srgbClr val="FF0000"/>
          </a:solidFill>
        </a:ln>
      </a:spPr>
      <a:bodyPr vertOverflow="clip" horzOverflow="clip" rtlCol="0" anchor="ctr"/>
      <a:lstStyle>
        <a:defPPr algn="ctr">
          <a:defRPr kumimoji="1" sz="3600">
            <a:solidFill>
              <a:srgbClr val="FF0000"/>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Normal="100" zoomScaleSheetLayoutView="100" workbookViewId="0">
      <selection activeCell="G12" sqref="G12"/>
    </sheetView>
  </sheetViews>
  <sheetFormatPr defaultRowHeight="18" customHeight="1" x14ac:dyDescent="0.25"/>
  <cols>
    <col min="1" max="1" width="1.5546875" style="68" customWidth="1"/>
    <col min="2" max="2" width="18.77734375" style="68" customWidth="1"/>
    <col min="3" max="3" width="12.7773437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588" t="s">
        <v>200</v>
      </c>
      <c r="B2" s="588"/>
      <c r="C2" s="588"/>
      <c r="D2" s="588"/>
      <c r="E2" s="588"/>
    </row>
    <row r="3" spans="1:5" ht="23.25" customHeight="1" thickBot="1" x14ac:dyDescent="0.3">
      <c r="B3" s="69"/>
      <c r="C3" s="70" t="s">
        <v>71</v>
      </c>
      <c r="D3" s="589" t="str">
        <f>IF(①交付申請書!M8="", "", ①交付申請書!M8)</f>
        <v/>
      </c>
      <c r="E3" s="590"/>
    </row>
    <row r="4" spans="1:5" ht="23.25" customHeight="1" x14ac:dyDescent="0.15">
      <c r="A4" s="71" t="s">
        <v>72</v>
      </c>
      <c r="C4" s="66"/>
      <c r="D4" s="66"/>
      <c r="E4" s="66"/>
    </row>
    <row r="5" spans="1:5" ht="23.25" customHeight="1" x14ac:dyDescent="0.25">
      <c r="A5" s="585" t="s">
        <v>73</v>
      </c>
      <c r="B5" s="585"/>
      <c r="C5" s="72" t="s">
        <v>74</v>
      </c>
      <c r="D5" s="591" t="s">
        <v>75</v>
      </c>
      <c r="E5" s="592"/>
    </row>
    <row r="6" spans="1:5" ht="18" customHeight="1" x14ac:dyDescent="0.25">
      <c r="A6" s="599"/>
      <c r="B6" s="596" t="s">
        <v>76</v>
      </c>
      <c r="C6" s="593">
        <f>SUM(E6:E9)</f>
        <v>0</v>
      </c>
      <c r="D6" s="73" t="s">
        <v>77</v>
      </c>
      <c r="E6" s="107">
        <f>⑦【入力不要】概算額の計算シート!H48</f>
        <v>0</v>
      </c>
    </row>
    <row r="7" spans="1:5" ht="18" customHeight="1" x14ac:dyDescent="0.25">
      <c r="A7" s="600"/>
      <c r="B7" s="597"/>
      <c r="C7" s="594"/>
      <c r="D7" s="73" t="s">
        <v>78</v>
      </c>
      <c r="E7" s="107">
        <f>⑦【入力不要】概算額の計算シート!H54</f>
        <v>0</v>
      </c>
    </row>
    <row r="8" spans="1:5" ht="18" customHeight="1" x14ac:dyDescent="0.25">
      <c r="A8" s="600"/>
      <c r="B8" s="597"/>
      <c r="C8" s="594"/>
      <c r="D8" s="73" t="s">
        <v>79</v>
      </c>
      <c r="E8" s="107">
        <f>⑦【入力不要】概算額の計算シート!H60</f>
        <v>0</v>
      </c>
    </row>
    <row r="9" spans="1:5" ht="18" customHeight="1" x14ac:dyDescent="0.25">
      <c r="A9" s="601"/>
      <c r="B9" s="598"/>
      <c r="C9" s="595"/>
      <c r="D9" s="101" t="s">
        <v>205</v>
      </c>
      <c r="E9" s="193">
        <f>⑦【入力不要】概算額の計算シート!H65</f>
        <v>0</v>
      </c>
    </row>
    <row r="10" spans="1:5" ht="23.25" customHeight="1" x14ac:dyDescent="0.25">
      <c r="A10" s="169"/>
      <c r="B10" s="164" t="str">
        <f>IF(④資金計画!D7="", "", ④資金計画!D7)</f>
        <v>団体自己資金</v>
      </c>
      <c r="C10" s="165">
        <f>④資金計画!Q7</f>
        <v>0</v>
      </c>
      <c r="D10" s="579" t="str">
        <f>IF(④資金計画!R7="","",④資金計画!R7)</f>
        <v/>
      </c>
      <c r="E10" s="580"/>
    </row>
    <row r="11" spans="1:5" ht="23.25" customHeight="1" x14ac:dyDescent="0.25">
      <c r="A11" s="169"/>
      <c r="B11" s="164" t="str">
        <f>IF(④資金計画!D8="", "", ④資金計画!D8)</f>
        <v>食堂利用料</v>
      </c>
      <c r="C11" s="165">
        <f>④資金計画!Q8</f>
        <v>0</v>
      </c>
      <c r="D11" s="579" t="str">
        <f>IF(④資金計画!R8="","",④資金計画!R8)</f>
        <v/>
      </c>
      <c r="E11" s="580"/>
    </row>
    <row r="12" spans="1:5" ht="23.25" customHeight="1" thickBot="1" x14ac:dyDescent="0.3">
      <c r="A12" s="170"/>
      <c r="B12" s="164" t="str">
        <f>IF(④資金計画!D9="", "", ④資金計画!D9)</f>
        <v>寄附金、その他助成</v>
      </c>
      <c r="C12" s="166">
        <f>④資金計画!Q9</f>
        <v>0</v>
      </c>
      <c r="D12" s="579" t="str">
        <f>IF(④資金計画!R9="","",④資金計画!R9)</f>
        <v/>
      </c>
      <c r="E12" s="580"/>
    </row>
    <row r="13" spans="1:5" ht="23.25" customHeight="1" thickBot="1" x14ac:dyDescent="0.3">
      <c r="A13" s="583" t="s">
        <v>80</v>
      </c>
      <c r="B13" s="584"/>
      <c r="C13" s="74">
        <f>SUM(C6:C12)</f>
        <v>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5" t="s">
        <v>82</v>
      </c>
      <c r="B16" s="585"/>
      <c r="C16" s="77" t="s">
        <v>83</v>
      </c>
      <c r="D16" s="585" t="s">
        <v>75</v>
      </c>
      <c r="E16" s="585"/>
    </row>
    <row r="17" spans="1:11" ht="18" customHeight="1" x14ac:dyDescent="0.25">
      <c r="A17" s="78" t="s">
        <v>84</v>
      </c>
      <c r="B17" s="79"/>
      <c r="C17" s="80"/>
      <c r="D17" s="81"/>
      <c r="E17" s="82"/>
    </row>
    <row r="18" spans="1:11" ht="23.25" customHeight="1" x14ac:dyDescent="0.25">
      <c r="A18" s="83"/>
      <c r="B18" s="84" t="s">
        <v>85</v>
      </c>
      <c r="C18" s="167">
        <f>④資金計画!Q14</f>
        <v>0</v>
      </c>
      <c r="D18" s="579" t="str">
        <f>IF(④資金計画!R14="","",④資金計画!R14)</f>
        <v/>
      </c>
      <c r="E18" s="580"/>
    </row>
    <row r="19" spans="1:11" ht="23.25" customHeight="1" x14ac:dyDescent="0.25">
      <c r="A19" s="85"/>
      <c r="B19" s="84" t="s">
        <v>86</v>
      </c>
      <c r="C19" s="167">
        <f>④資金計画!Q15</f>
        <v>0</v>
      </c>
      <c r="D19" s="579" t="str">
        <f>IF(④資金計画!R15="","",④資金計画!R15)</f>
        <v/>
      </c>
      <c r="E19" s="580"/>
      <c r="K19" s="104"/>
    </row>
    <row r="20" spans="1:11" ht="23.25" customHeight="1" thickBot="1" x14ac:dyDescent="0.3">
      <c r="A20" s="85"/>
      <c r="B20" s="86" t="s">
        <v>87</v>
      </c>
      <c r="C20" s="168">
        <f>④資金計画!Q16</f>
        <v>0</v>
      </c>
      <c r="D20" s="579" t="str">
        <f>IF(④資金計画!R16="","",④資金計画!R16)</f>
        <v/>
      </c>
      <c r="E20" s="580"/>
    </row>
    <row r="21" spans="1:11" ht="23.25" customHeight="1" thickTop="1" x14ac:dyDescent="0.25">
      <c r="A21" s="87"/>
      <c r="B21" s="88" t="s">
        <v>88</v>
      </c>
      <c r="C21" s="89">
        <f>SUM(C18:C20)</f>
        <v>0</v>
      </c>
      <c r="D21" s="586"/>
      <c r="E21" s="587"/>
    </row>
    <row r="22" spans="1:11" ht="18" customHeight="1" x14ac:dyDescent="0.25">
      <c r="A22" s="78" t="s">
        <v>89</v>
      </c>
      <c r="B22" s="66"/>
      <c r="C22" s="75"/>
      <c r="D22" s="90"/>
      <c r="E22" s="91"/>
    </row>
    <row r="23" spans="1:11" ht="23.25" customHeight="1" x14ac:dyDescent="0.25">
      <c r="A23" s="85"/>
      <c r="B23" s="84" t="s">
        <v>90</v>
      </c>
      <c r="C23" s="167">
        <f>④資金計画!Q19</f>
        <v>0</v>
      </c>
      <c r="D23" s="579" t="str">
        <f>IF(④資金計画!R19="","",④資金計画!R19)</f>
        <v/>
      </c>
      <c r="E23" s="580"/>
    </row>
    <row r="24" spans="1:11" ht="23.25" customHeight="1" x14ac:dyDescent="0.25">
      <c r="A24" s="85"/>
      <c r="B24" s="84" t="s">
        <v>91</v>
      </c>
      <c r="C24" s="167">
        <f>④資金計画!Q20</f>
        <v>0</v>
      </c>
      <c r="D24" s="579" t="str">
        <f>IF(④資金計画!R20="","",④資金計画!R20)</f>
        <v/>
      </c>
      <c r="E24" s="580"/>
    </row>
    <row r="25" spans="1:11" ht="23.25" customHeight="1" x14ac:dyDescent="0.25">
      <c r="A25" s="85"/>
      <c r="B25" s="84" t="s">
        <v>92</v>
      </c>
      <c r="C25" s="167">
        <f>④資金計画!Q21</f>
        <v>0</v>
      </c>
      <c r="D25" s="579" t="str">
        <f>IF(④資金計画!R21="","",④資金計画!R21)</f>
        <v/>
      </c>
      <c r="E25" s="580"/>
    </row>
    <row r="26" spans="1:11" ht="23.25" customHeight="1" x14ac:dyDescent="0.25">
      <c r="A26" s="85"/>
      <c r="B26" s="84" t="s">
        <v>93</v>
      </c>
      <c r="C26" s="167">
        <f>④資金計画!Q22</f>
        <v>0</v>
      </c>
      <c r="D26" s="579" t="str">
        <f>IF(④資金計画!R22="","",④資金計画!R22)</f>
        <v/>
      </c>
      <c r="E26" s="580"/>
    </row>
    <row r="27" spans="1:11" ht="23.25" customHeight="1" x14ac:dyDescent="0.25">
      <c r="A27" s="85"/>
      <c r="B27" s="84" t="s">
        <v>94</v>
      </c>
      <c r="C27" s="167">
        <f>④資金計画!Q23</f>
        <v>0</v>
      </c>
      <c r="D27" s="579" t="str">
        <f>IF(④資金計画!R23="","",④資金計画!R23)</f>
        <v/>
      </c>
      <c r="E27" s="580"/>
    </row>
    <row r="28" spans="1:11" ht="23.25" customHeight="1" x14ac:dyDescent="0.25">
      <c r="A28" s="85"/>
      <c r="B28" s="84" t="s">
        <v>95</v>
      </c>
      <c r="C28" s="167">
        <f>④資金計画!Q24</f>
        <v>0</v>
      </c>
      <c r="D28" s="579" t="str">
        <f>IF(④資金計画!R24="","",④資金計画!R24)</f>
        <v/>
      </c>
      <c r="E28" s="580"/>
    </row>
    <row r="29" spans="1:11" ht="23.25" customHeight="1" x14ac:dyDescent="0.25">
      <c r="A29" s="85"/>
      <c r="B29" s="84" t="s">
        <v>96</v>
      </c>
      <c r="C29" s="167">
        <f>④資金計画!Q25</f>
        <v>0</v>
      </c>
      <c r="D29" s="579" t="str">
        <f>IF(④資金計画!R25="","",④資金計画!R25)</f>
        <v/>
      </c>
      <c r="E29" s="580"/>
    </row>
    <row r="30" spans="1:11" ht="23.25" customHeight="1" x14ac:dyDescent="0.25">
      <c r="A30" s="85"/>
      <c r="B30" s="84" t="s">
        <v>97</v>
      </c>
      <c r="C30" s="167">
        <f>④資金計画!Q26</f>
        <v>0</v>
      </c>
      <c r="D30" s="579" t="str">
        <f>IF(④資金計画!R26="","",④資金計画!R26)</f>
        <v/>
      </c>
      <c r="E30" s="580"/>
    </row>
    <row r="31" spans="1:11" ht="23.25" customHeight="1" x14ac:dyDescent="0.25">
      <c r="A31" s="85"/>
      <c r="B31" s="84" t="s">
        <v>98</v>
      </c>
      <c r="C31" s="167">
        <f>④資金計画!Q27</f>
        <v>0</v>
      </c>
      <c r="D31" s="579" t="str">
        <f>IF(④資金計画!R27="","",④資金計画!R27)</f>
        <v/>
      </c>
      <c r="E31" s="580"/>
    </row>
    <row r="32" spans="1:11" ht="27.75" customHeight="1" thickBot="1" x14ac:dyDescent="0.3">
      <c r="A32" s="85"/>
      <c r="B32" s="86" t="s">
        <v>99</v>
      </c>
      <c r="C32" s="168">
        <f>④資金計画!Q28</f>
        <v>0</v>
      </c>
      <c r="D32" s="579" t="str">
        <f>IF(④資金計画!R28="","",④資金計画!R28)</f>
        <v/>
      </c>
      <c r="E32" s="580"/>
    </row>
    <row r="33" spans="1:7" ht="23.25" customHeight="1" thickTop="1" x14ac:dyDescent="0.25">
      <c r="A33" s="87"/>
      <c r="B33" s="88" t="s">
        <v>100</v>
      </c>
      <c r="C33" s="89">
        <f>SUM(C23:C32)</f>
        <v>0</v>
      </c>
      <c r="D33" s="582"/>
      <c r="E33" s="582"/>
      <c r="G33" s="106"/>
    </row>
    <row r="34" spans="1:7" ht="18" customHeight="1" x14ac:dyDescent="0.25">
      <c r="A34" s="78" t="s">
        <v>101</v>
      </c>
      <c r="B34" s="66"/>
      <c r="C34" s="75"/>
      <c r="D34" s="92"/>
      <c r="E34" s="93"/>
    </row>
    <row r="35" spans="1:7" ht="23.25" customHeight="1" x14ac:dyDescent="0.25">
      <c r="A35" s="85"/>
      <c r="B35" s="84" t="s">
        <v>91</v>
      </c>
      <c r="C35" s="167">
        <f>④資金計画!Q31</f>
        <v>0</v>
      </c>
      <c r="D35" s="579" t="str">
        <f>IF(④資金計画!R31="","",④資金計画!R31)</f>
        <v/>
      </c>
      <c r="E35" s="580"/>
    </row>
    <row r="36" spans="1:7" ht="23.25" hidden="1" customHeight="1" x14ac:dyDescent="0.25">
      <c r="A36" s="85"/>
      <c r="B36" s="86" t="s">
        <v>94</v>
      </c>
      <c r="C36" s="168">
        <f>④資金計画!Q32</f>
        <v>0</v>
      </c>
      <c r="D36" s="579" t="str">
        <f>IF(④資金計画!R32="","",④資金計画!R32)</f>
        <v/>
      </c>
      <c r="E36" s="580"/>
    </row>
    <row r="37" spans="1:7" ht="23.25" hidden="1" customHeight="1" x14ac:dyDescent="0.25">
      <c r="A37" s="85"/>
      <c r="B37" s="86" t="s">
        <v>95</v>
      </c>
      <c r="C37" s="168">
        <f>④資金計画!Q33</f>
        <v>0</v>
      </c>
      <c r="D37" s="579" t="str">
        <f>IF(④資金計画!R33="","",④資金計画!R33)</f>
        <v/>
      </c>
      <c r="E37" s="580"/>
    </row>
    <row r="38" spans="1:7" ht="23.25" hidden="1" customHeight="1" x14ac:dyDescent="0.25">
      <c r="A38" s="85"/>
      <c r="B38" s="86" t="s">
        <v>96</v>
      </c>
      <c r="C38" s="168">
        <f>④資金計画!Q34</f>
        <v>0</v>
      </c>
      <c r="D38" s="579" t="str">
        <f>IF(④資金計画!R34="","",④資金計画!R34)</f>
        <v/>
      </c>
      <c r="E38" s="580"/>
    </row>
    <row r="39" spans="1:7" ht="23.25" customHeight="1" thickBot="1" x14ac:dyDescent="0.3">
      <c r="A39" s="85"/>
      <c r="B39" s="86" t="s">
        <v>99</v>
      </c>
      <c r="C39" s="168">
        <f>④資金計画!Q35</f>
        <v>0</v>
      </c>
      <c r="D39" s="579" t="str">
        <f>IF(④資金計画!R35="","",④資金計画!R35)</f>
        <v/>
      </c>
      <c r="E39" s="580"/>
    </row>
    <row r="40" spans="1:7" ht="23.25" customHeight="1" thickTop="1" thickBot="1" x14ac:dyDescent="0.3">
      <c r="A40" s="85"/>
      <c r="B40" s="94" t="s">
        <v>102</v>
      </c>
      <c r="C40" s="95">
        <f>SUM(C35:C39)</f>
        <v>0</v>
      </c>
      <c r="D40" s="582"/>
      <c r="E40" s="582"/>
    </row>
    <row r="41" spans="1:7" ht="23.25" customHeight="1" thickBot="1" x14ac:dyDescent="0.3">
      <c r="A41" s="576" t="s">
        <v>103</v>
      </c>
      <c r="B41" s="577"/>
      <c r="C41" s="96" t="str">
        <f>IF(SUM(C21,C33,C40)=0,"",SUM(C21,C33,C40))</f>
        <v/>
      </c>
      <c r="D41" s="578"/>
      <c r="E41" s="578"/>
    </row>
    <row r="42" spans="1:7" ht="23.25" customHeight="1" thickBot="1" x14ac:dyDescent="0.3">
      <c r="A42" s="97"/>
      <c r="B42" s="98" t="s">
        <v>104</v>
      </c>
      <c r="C42" s="173">
        <f>④資金計画!Q37</f>
        <v>0</v>
      </c>
      <c r="D42" s="579" t="str">
        <f>IF(④資金計画!R37="","",④資金計画!R37)</f>
        <v/>
      </c>
      <c r="E42" s="580"/>
    </row>
    <row r="43" spans="1:7" ht="23.25" customHeight="1" thickBot="1" x14ac:dyDescent="0.3">
      <c r="A43" s="576" t="s">
        <v>105</v>
      </c>
      <c r="B43" s="577"/>
      <c r="C43" s="74" t="str">
        <f>IFERROR(IF(SUM(C21,C33,C40,C42)=0,"",SUM(C21,C33,C40,C42)),"")</f>
        <v/>
      </c>
      <c r="D43" s="581"/>
      <c r="E43" s="581"/>
    </row>
    <row r="44" spans="1:7" ht="8.25" customHeight="1" x14ac:dyDescent="0.25">
      <c r="B44" s="99"/>
      <c r="D44" s="100"/>
      <c r="E44" s="100"/>
    </row>
    <row r="45" spans="1:7" ht="18" customHeight="1" x14ac:dyDescent="0.25">
      <c r="C45" s="66"/>
    </row>
    <row r="46" spans="1:7" ht="18" customHeight="1" x14ac:dyDescent="0.25">
      <c r="C46" s="66"/>
    </row>
  </sheetData>
  <sheetProtection algorithmName="SHA-512" hashValue="3OUdTUUZfErzrb9lnPDauvoRZpbA+zsC8MJwxkfTK6UjlWCOA8cbMLeLzWP41c0+7eMxMjxzMDwB5+qnnfLXEQ==" saltValue="7lFagvU3yMaGGUCvws9Xxw==" spinCount="100000" sheet="1" formatCells="0" formatRows="0"/>
  <mergeCells count="39">
    <mergeCell ref="A2:E2"/>
    <mergeCell ref="D3:E3"/>
    <mergeCell ref="A5:B5"/>
    <mergeCell ref="D5:E5"/>
    <mergeCell ref="C6:C9"/>
    <mergeCell ref="B6:B9"/>
    <mergeCell ref="A6:A9"/>
    <mergeCell ref="D24:E24"/>
    <mergeCell ref="D10:E10"/>
    <mergeCell ref="D11:E11"/>
    <mergeCell ref="D12:E12"/>
    <mergeCell ref="A13:B13"/>
    <mergeCell ref="A16:B16"/>
    <mergeCell ref="D16:E16"/>
    <mergeCell ref="D18:E18"/>
    <mergeCell ref="D19:E19"/>
    <mergeCell ref="D20:E20"/>
    <mergeCell ref="D21:E21"/>
    <mergeCell ref="D23:E2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A41:B41"/>
    <mergeCell ref="D41:E41"/>
    <mergeCell ref="D42:E42"/>
    <mergeCell ref="A43:B43"/>
    <mergeCell ref="D43:E43"/>
  </mergeCells>
  <phoneticPr fontId="1"/>
  <printOptions horizontalCentered="1" verticalCentered="1"/>
  <pageMargins left="0.78740157480314965" right="0.39370078740157483" top="0.59055118110236227" bottom="0.39370078740157483" header="0.51181102362204722" footer="0.51181102362204722"/>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H12" sqref="H12"/>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239" t="s">
        <v>337</v>
      </c>
    </row>
    <row r="2" spans="1:12" ht="34.5" customHeight="1" x14ac:dyDescent="0.25">
      <c r="A2" s="609" t="s">
        <v>433</v>
      </c>
      <c r="B2" s="609"/>
      <c r="C2" s="609"/>
      <c r="D2" s="609"/>
      <c r="E2" s="609"/>
      <c r="F2" s="609"/>
      <c r="G2" s="609"/>
      <c r="H2" s="609"/>
      <c r="I2" s="609"/>
      <c r="J2" s="114"/>
    </row>
    <row r="3" spans="1:12" ht="15.75" customHeight="1" thickBot="1" x14ac:dyDescent="0.3">
      <c r="A3" s="288"/>
      <c r="B3" s="288"/>
      <c r="C3" s="288"/>
      <c r="D3" s="288"/>
      <c r="E3" s="288"/>
      <c r="F3" s="288"/>
      <c r="G3" s="288"/>
      <c r="H3" s="288"/>
      <c r="I3" s="288"/>
      <c r="J3" s="114"/>
    </row>
    <row r="4" spans="1:12" ht="36.75" customHeight="1" thickBot="1" x14ac:dyDescent="0.3">
      <c r="A4" s="112"/>
      <c r="B4" s="289"/>
      <c r="C4" s="289"/>
      <c r="D4" s="289"/>
      <c r="E4" s="289"/>
      <c r="F4" s="290" t="s">
        <v>469</v>
      </c>
      <c r="G4" s="612" t="str">
        <f>IF(①交付申請書!M8="", "", ①交付申請書!M8)</f>
        <v/>
      </c>
      <c r="H4" s="613"/>
      <c r="I4" s="614"/>
    </row>
    <row r="5" spans="1:12" ht="15" customHeight="1" x14ac:dyDescent="0.3">
      <c r="A5" s="112"/>
      <c r="B5" s="289"/>
      <c r="C5" s="289"/>
      <c r="D5" s="289"/>
      <c r="E5" s="289"/>
      <c r="F5" s="289"/>
      <c r="G5" s="289"/>
      <c r="H5" s="289"/>
      <c r="I5" s="113"/>
    </row>
    <row r="6" spans="1:12" ht="24.75" thickBot="1" x14ac:dyDescent="0.3">
      <c r="A6" s="238" t="s">
        <v>207</v>
      </c>
      <c r="B6" s="235"/>
      <c r="C6" s="235"/>
      <c r="D6" s="235"/>
      <c r="E6" s="235"/>
      <c r="F6" s="235"/>
      <c r="G6" s="235"/>
      <c r="H6" s="235"/>
      <c r="I6" s="236" t="s">
        <v>434</v>
      </c>
    </row>
    <row r="7" spans="1:12" ht="80.099999999999994" customHeight="1" x14ac:dyDescent="0.25">
      <c r="A7" s="610"/>
      <c r="B7" s="610"/>
      <c r="C7" s="190" t="s">
        <v>208</v>
      </c>
      <c r="D7" s="611" t="s">
        <v>209</v>
      </c>
      <c r="E7" s="611"/>
      <c r="F7" s="611" t="s">
        <v>210</v>
      </c>
      <c r="G7" s="611"/>
      <c r="H7" s="115" t="s">
        <v>208</v>
      </c>
      <c r="I7" s="602" t="s">
        <v>40</v>
      </c>
    </row>
    <row r="8" spans="1:12" ht="80.099999999999994" customHeight="1" x14ac:dyDescent="0.25">
      <c r="A8" s="610"/>
      <c r="B8" s="610"/>
      <c r="C8" s="116" t="s">
        <v>230</v>
      </c>
      <c r="D8" s="117" t="s">
        <v>231</v>
      </c>
      <c r="E8" s="118" t="s">
        <v>232</v>
      </c>
      <c r="F8" s="117" t="s">
        <v>233</v>
      </c>
      <c r="G8" s="118" t="s">
        <v>234</v>
      </c>
      <c r="H8" s="119" t="s">
        <v>235</v>
      </c>
      <c r="I8" s="603"/>
    </row>
    <row r="9" spans="1:12" ht="176.25" customHeight="1" x14ac:dyDescent="0.25">
      <c r="A9" s="604" t="s">
        <v>211</v>
      </c>
      <c r="B9" s="194" t="s">
        <v>342</v>
      </c>
      <c r="C9" s="200" t="str">
        <f>【非表示】クエリ結果!I4</f>
        <v/>
      </c>
      <c r="D9" s="201" t="str">
        <f>【非表示】クエリ結果!I7</f>
        <v/>
      </c>
      <c r="E9" s="199" t="str">
        <f>【非表示】クエリ結果!I8</f>
        <v/>
      </c>
      <c r="F9" s="201" t="str">
        <f>【非表示】クエリ結果!I12</f>
        <v/>
      </c>
      <c r="G9" s="199" t="str">
        <f>【非表示】クエリ結果!I13</f>
        <v/>
      </c>
      <c r="H9" s="202" t="str">
        <f>【非表示】クエリ結果!I15</f>
        <v/>
      </c>
      <c r="I9" s="606"/>
    </row>
    <row r="10" spans="1:12" ht="36" customHeight="1" x14ac:dyDescent="0.25">
      <c r="A10" s="605"/>
      <c r="B10" s="217" t="s">
        <v>435</v>
      </c>
      <c r="C10" s="195">
        <f>【非表示】クエリ結果!J4</f>
        <v>0</v>
      </c>
      <c r="D10" s="196">
        <f>【非表示】クエリ結果!J7</f>
        <v>0</v>
      </c>
      <c r="E10" s="197">
        <f>【非表示】クエリ結果!J8</f>
        <v>0</v>
      </c>
      <c r="F10" s="196">
        <f>【非表示】クエリ結果!J12</f>
        <v>0</v>
      </c>
      <c r="G10" s="197">
        <f>【非表示】クエリ結果!J13</f>
        <v>0</v>
      </c>
      <c r="H10" s="198">
        <f>【非表示】クエリ結果!J15</f>
        <v>0</v>
      </c>
      <c r="I10" s="607"/>
    </row>
    <row r="11" spans="1:12" ht="97.5" customHeight="1" x14ac:dyDescent="0.3">
      <c r="A11" s="120" t="s">
        <v>212</v>
      </c>
      <c r="B11" s="218" t="s">
        <v>436</v>
      </c>
      <c r="C11" s="203" t="str">
        <f>【非表示】クエリ結果!N4</f>
        <v/>
      </c>
      <c r="D11" s="204" t="str">
        <f>【非表示】クエリ結果!N7</f>
        <v/>
      </c>
      <c r="E11" s="205" t="str">
        <f>【非表示】クエリ結果!N8</f>
        <v/>
      </c>
      <c r="F11" s="204" t="str">
        <f>【非表示】クエリ結果!N12</f>
        <v/>
      </c>
      <c r="G11" s="205" t="str">
        <f>【非表示】クエリ結果!N13</f>
        <v/>
      </c>
      <c r="H11" s="206" t="str">
        <f>【非表示】クエリ結果!N15</f>
        <v/>
      </c>
      <c r="I11" s="607"/>
      <c r="K11" s="121"/>
    </row>
    <row r="12" spans="1:12" ht="151.5" customHeight="1" x14ac:dyDescent="0.25">
      <c r="A12" s="120" t="s">
        <v>213</v>
      </c>
      <c r="B12" s="218" t="s">
        <v>437</v>
      </c>
      <c r="C12" s="203" t="str">
        <f>【非表示】クエリ結果!Q4</f>
        <v/>
      </c>
      <c r="D12" s="207" t="str">
        <f>【非表示】クエリ結果!Q7</f>
        <v/>
      </c>
      <c r="E12" s="208" t="str">
        <f>【非表示】クエリ結果!Q8</f>
        <v/>
      </c>
      <c r="F12" s="204" t="str">
        <f>【非表示】クエリ結果!Q12</f>
        <v/>
      </c>
      <c r="G12" s="205" t="str">
        <f>【非表示】クエリ結果!Q13</f>
        <v/>
      </c>
      <c r="H12" s="206" t="str">
        <f>【非表示】クエリ結果!Q15</f>
        <v/>
      </c>
      <c r="I12" s="608"/>
    </row>
    <row r="13" spans="1:12" s="171" customFormat="1" ht="44.25" customHeight="1" x14ac:dyDescent="0.25">
      <c r="A13" s="120" t="s">
        <v>214</v>
      </c>
      <c r="B13" s="122" t="s">
        <v>215</v>
      </c>
      <c r="C13" s="209">
        <f>【非表示】クエリ結果!R4</f>
        <v>0</v>
      </c>
      <c r="D13" s="210">
        <f>【非表示】クエリ結果!R7</f>
        <v>0</v>
      </c>
      <c r="E13" s="209">
        <f>【非表示】クエリ結果!R8</f>
        <v>0</v>
      </c>
      <c r="F13" s="210">
        <f>【非表示】クエリ結果!R12</f>
        <v>0</v>
      </c>
      <c r="G13" s="209">
        <f>【非表示】クエリ結果!R13</f>
        <v>0</v>
      </c>
      <c r="H13" s="211">
        <f>【非表示】クエリ結果!R15</f>
        <v>0</v>
      </c>
      <c r="I13" s="219">
        <f>SUM(C13:H13)</f>
        <v>0</v>
      </c>
    </row>
    <row r="14" spans="1:12" s="171" customFormat="1" ht="80.099999999999994" customHeight="1" x14ac:dyDescent="0.25">
      <c r="A14" s="120" t="s">
        <v>216</v>
      </c>
      <c r="B14" s="122" t="s">
        <v>217</v>
      </c>
      <c r="C14" s="212">
        <f>12500*C13</f>
        <v>0</v>
      </c>
      <c r="D14" s="212">
        <f>12500*D13</f>
        <v>0</v>
      </c>
      <c r="E14" s="213">
        <f>12500*E13</f>
        <v>0</v>
      </c>
      <c r="F14" s="212">
        <f t="shared" ref="F14:H14" si="0">12500*F13</f>
        <v>0</v>
      </c>
      <c r="G14" s="215">
        <f t="shared" si="0"/>
        <v>0</v>
      </c>
      <c r="H14" s="214">
        <f t="shared" si="0"/>
        <v>0</v>
      </c>
      <c r="I14" s="232">
        <f>MIN(187500,SUM(C14:H14))</f>
        <v>0</v>
      </c>
    </row>
    <row r="15" spans="1:12" s="171" customFormat="1" ht="80.099999999999994" customHeight="1" x14ac:dyDescent="0.25">
      <c r="A15" s="123" t="s">
        <v>218</v>
      </c>
      <c r="B15" s="124" t="s">
        <v>219</v>
      </c>
      <c r="C15" s="623"/>
      <c r="D15" s="624"/>
      <c r="E15" s="624"/>
      <c r="F15" s="624"/>
      <c r="G15" s="624"/>
      <c r="H15" s="624"/>
      <c r="I15" s="233">
        <f>⑤【入力不要】収支計画!C33</f>
        <v>0</v>
      </c>
      <c r="J15" s="125"/>
      <c r="L15" s="216" t="s">
        <v>426</v>
      </c>
    </row>
    <row r="16" spans="1:12" s="171" customFormat="1" ht="80.099999999999994" customHeight="1" x14ac:dyDescent="0.25">
      <c r="A16" s="120" t="s">
        <v>220</v>
      </c>
      <c r="B16" s="122" t="s">
        <v>438</v>
      </c>
      <c r="C16" s="625"/>
      <c r="D16" s="626"/>
      <c r="E16" s="626"/>
      <c r="F16" s="626"/>
      <c r="G16" s="626"/>
      <c r="H16" s="626"/>
      <c r="I16" s="232">
        <f>IFERROR(I15*I13/L16,0)</f>
        <v>0</v>
      </c>
      <c r="J16" s="125"/>
      <c r="K16" s="171" t="s">
        <v>425</v>
      </c>
      <c r="L16" s="171">
        <f>⑦【入力不要】概算額の計算シート!S12</f>
        <v>0</v>
      </c>
    </row>
    <row r="17" spans="1:12" s="171" customFormat="1" ht="80.099999999999994" customHeight="1" thickBot="1" x14ac:dyDescent="0.3">
      <c r="A17" s="120" t="s">
        <v>221</v>
      </c>
      <c r="B17" s="122" t="s">
        <v>222</v>
      </c>
      <c r="C17" s="627"/>
      <c r="D17" s="628"/>
      <c r="E17" s="628"/>
      <c r="F17" s="628"/>
      <c r="G17" s="628"/>
      <c r="H17" s="628"/>
      <c r="I17" s="234">
        <f>MIN(ROUNDDOWN(I14,-3), ROUNDDOWN(I16,-3))</f>
        <v>0</v>
      </c>
      <c r="J17" s="125"/>
    </row>
    <row r="18" spans="1:12" ht="80.099999999999994" customHeight="1" x14ac:dyDescent="0.3">
      <c r="A18" s="112"/>
      <c r="B18" s="112"/>
      <c r="C18" s="112"/>
      <c r="D18" s="112"/>
      <c r="E18" s="112"/>
      <c r="F18" s="112"/>
      <c r="G18" s="112"/>
      <c r="H18" s="112"/>
      <c r="I18" s="113"/>
    </row>
    <row r="19" spans="1:12" ht="24.75" thickBot="1" x14ac:dyDescent="0.3">
      <c r="A19" s="240" t="s">
        <v>223</v>
      </c>
      <c r="B19" s="112"/>
      <c r="C19" s="112"/>
      <c r="D19" s="112"/>
      <c r="E19" s="112"/>
      <c r="F19" s="112"/>
      <c r="G19" s="112"/>
      <c r="H19" s="112"/>
      <c r="I19" s="236" t="s">
        <v>434</v>
      </c>
    </row>
    <row r="20" spans="1:12" ht="80.099999999999994" customHeight="1" x14ac:dyDescent="0.25">
      <c r="A20" s="610"/>
      <c r="B20" s="610"/>
      <c r="C20" s="190" t="s">
        <v>208</v>
      </c>
      <c r="D20" s="611" t="s">
        <v>209</v>
      </c>
      <c r="E20" s="611"/>
      <c r="F20" s="611" t="s">
        <v>210</v>
      </c>
      <c r="G20" s="611"/>
      <c r="H20" s="115" t="s">
        <v>208</v>
      </c>
      <c r="I20" s="602" t="s">
        <v>40</v>
      </c>
    </row>
    <row r="21" spans="1:12" ht="80.099999999999994" customHeight="1" x14ac:dyDescent="0.25">
      <c r="A21" s="610"/>
      <c r="B21" s="610"/>
      <c r="C21" s="116" t="s">
        <v>230</v>
      </c>
      <c r="D21" s="117" t="s">
        <v>231</v>
      </c>
      <c r="E21" s="118" t="s">
        <v>232</v>
      </c>
      <c r="F21" s="117" t="s">
        <v>233</v>
      </c>
      <c r="G21" s="118" t="s">
        <v>234</v>
      </c>
      <c r="H21" s="119" t="s">
        <v>235</v>
      </c>
      <c r="I21" s="603"/>
    </row>
    <row r="22" spans="1:12" ht="189.75" customHeight="1" x14ac:dyDescent="0.25">
      <c r="A22" s="604" t="s">
        <v>211</v>
      </c>
      <c r="B22" s="194" t="s">
        <v>342</v>
      </c>
      <c r="C22" s="220" t="str">
        <f>【非表示】クエリ結果_学習支援!I4</f>
        <v/>
      </c>
      <c r="D22" s="220" t="str">
        <f>【非表示】クエリ結果_学習支援!I7</f>
        <v/>
      </c>
      <c r="E22" s="221" t="str">
        <f>【非表示】クエリ結果_学習支援!I8</f>
        <v/>
      </c>
      <c r="F22" s="220" t="str">
        <f>【非表示】クエリ結果_学習支援!I12</f>
        <v/>
      </c>
      <c r="G22" s="221" t="str">
        <f>【非表示】クエリ結果_学習支援!I13</f>
        <v/>
      </c>
      <c r="H22" s="222" t="str">
        <f>【非表示】クエリ結果_学習支援!I15</f>
        <v/>
      </c>
      <c r="I22" s="606"/>
    </row>
    <row r="23" spans="1:12" ht="36" customHeight="1" x14ac:dyDescent="0.25">
      <c r="A23" s="605"/>
      <c r="B23" s="217" t="s">
        <v>435</v>
      </c>
      <c r="C23" s="223">
        <f>【非表示】クエリ結果_学習支援!J4</f>
        <v>0</v>
      </c>
      <c r="D23" s="224">
        <f>【非表示】クエリ結果_学習支援!J7</f>
        <v>0</v>
      </c>
      <c r="E23" s="225">
        <f>【非表示】クエリ結果_学習支援!J8</f>
        <v>0</v>
      </c>
      <c r="F23" s="224">
        <f>【非表示】クエリ結果_学習支援!J12</f>
        <v>0</v>
      </c>
      <c r="G23" s="225">
        <f>【非表示】クエリ結果_学習支援!J13</f>
        <v>0</v>
      </c>
      <c r="H23" s="226">
        <f>【非表示】クエリ結果_学習支援!J15</f>
        <v>0</v>
      </c>
      <c r="I23" s="607"/>
    </row>
    <row r="24" spans="1:12" ht="129.94999999999999" customHeight="1" x14ac:dyDescent="0.3">
      <c r="A24" s="120" t="s">
        <v>212</v>
      </c>
      <c r="B24" s="218" t="s">
        <v>436</v>
      </c>
      <c r="C24" s="203" t="str">
        <f>【非表示】クエリ結果_学習支援!N4</f>
        <v/>
      </c>
      <c r="D24" s="204" t="str">
        <f>【非表示】クエリ結果_学習支援!N7</f>
        <v/>
      </c>
      <c r="E24" s="205" t="str">
        <f>【非表示】クエリ結果_学習支援!N8</f>
        <v/>
      </c>
      <c r="F24" s="204" t="str">
        <f>【非表示】クエリ結果_学習支援!N12</f>
        <v/>
      </c>
      <c r="G24" s="205" t="str">
        <f>【非表示】クエリ結果_学習支援!N13</f>
        <v/>
      </c>
      <c r="H24" s="206" t="str">
        <f>【非表示】クエリ結果_学習支援!N15</f>
        <v/>
      </c>
      <c r="I24" s="607"/>
      <c r="K24" s="121"/>
    </row>
    <row r="25" spans="1:12" s="171" customFormat="1" ht="150" customHeight="1" x14ac:dyDescent="0.25">
      <c r="A25" s="120" t="s">
        <v>213</v>
      </c>
      <c r="B25" s="218" t="s">
        <v>437</v>
      </c>
      <c r="C25" s="476" t="str">
        <f>【非表示】クエリ結果_学習支援!Q4</f>
        <v/>
      </c>
      <c r="D25" s="207" t="str">
        <f>【非表示】クエリ結果_学習支援!Q7</f>
        <v/>
      </c>
      <c r="E25" s="227" t="str">
        <f>【非表示】クエリ結果_学習支援!Q8</f>
        <v/>
      </c>
      <c r="F25" s="477" t="str">
        <f>【非表示】クエリ結果_学習支援!Q12</f>
        <v/>
      </c>
      <c r="G25" s="478" t="str">
        <f>【非表示】クエリ結果_学習支援!Q13</f>
        <v/>
      </c>
      <c r="H25" s="479" t="str">
        <f>【非表示】クエリ結果_学習支援!Q15</f>
        <v/>
      </c>
      <c r="I25" s="608"/>
    </row>
    <row r="26" spans="1:12" s="171" customFormat="1" ht="44.25" customHeight="1" x14ac:dyDescent="0.25">
      <c r="A26" s="120" t="s">
        <v>214</v>
      </c>
      <c r="B26" s="122" t="s">
        <v>215</v>
      </c>
      <c r="C26" s="209">
        <f>【非表示】クエリ結果_学習支援!R4</f>
        <v>0</v>
      </c>
      <c r="D26" s="210">
        <f>【非表示】クエリ結果_学習支援!R7</f>
        <v>0</v>
      </c>
      <c r="E26" s="209">
        <f>【非表示】クエリ結果_学習支援!R8</f>
        <v>0</v>
      </c>
      <c r="F26" s="210">
        <f>【非表示】クエリ結果_学習支援!R12</f>
        <v>0</v>
      </c>
      <c r="G26" s="209">
        <f>【非表示】クエリ結果_学習支援!R13</f>
        <v>0</v>
      </c>
      <c r="H26" s="211">
        <f>【非表示】クエリ結果_学習支援!R15</f>
        <v>0</v>
      </c>
      <c r="I26" s="219">
        <f>SUM(C26:H26)</f>
        <v>0</v>
      </c>
      <c r="J26" s="125"/>
    </row>
    <row r="27" spans="1:12" s="68" customFormat="1" ht="80.099999999999994" customHeight="1" x14ac:dyDescent="0.25">
      <c r="A27" s="120" t="s">
        <v>216</v>
      </c>
      <c r="B27" s="122" t="s">
        <v>224</v>
      </c>
      <c r="C27" s="228">
        <f t="shared" ref="C27:H27" si="1">2500*C26</f>
        <v>0</v>
      </c>
      <c r="D27" s="228">
        <f t="shared" si="1"/>
        <v>0</v>
      </c>
      <c r="E27" s="229">
        <f t="shared" si="1"/>
        <v>0</v>
      </c>
      <c r="F27" s="228">
        <f t="shared" si="1"/>
        <v>0</v>
      </c>
      <c r="G27" s="230">
        <f t="shared" si="1"/>
        <v>0</v>
      </c>
      <c r="H27" s="231">
        <f t="shared" si="1"/>
        <v>0</v>
      </c>
      <c r="I27" s="232">
        <f>MIN(37500,SUM(C27:H27))</f>
        <v>0</v>
      </c>
    </row>
    <row r="28" spans="1:12" s="68" customFormat="1" ht="80.099999999999994" customHeight="1" x14ac:dyDescent="0.25">
      <c r="A28" s="123" t="s">
        <v>218</v>
      </c>
      <c r="B28" s="124" t="s">
        <v>225</v>
      </c>
      <c r="C28" s="615"/>
      <c r="D28" s="616"/>
      <c r="E28" s="616"/>
      <c r="F28" s="616"/>
      <c r="G28" s="616"/>
      <c r="H28" s="616"/>
      <c r="I28" s="233">
        <f>⑤【入力不要】収支計画!C40</f>
        <v>0</v>
      </c>
      <c r="K28" s="171"/>
      <c r="L28" s="216" t="s">
        <v>426</v>
      </c>
    </row>
    <row r="29" spans="1:12" s="68" customFormat="1" ht="80.099999999999994" customHeight="1" x14ac:dyDescent="0.25">
      <c r="A29" s="120" t="s">
        <v>220</v>
      </c>
      <c r="B29" s="122" t="s">
        <v>438</v>
      </c>
      <c r="C29" s="617"/>
      <c r="D29" s="618"/>
      <c r="E29" s="618"/>
      <c r="F29" s="618"/>
      <c r="G29" s="618"/>
      <c r="H29" s="618"/>
      <c r="I29" s="232">
        <f>IFERROR(I28*I26/L29,0)</f>
        <v>0</v>
      </c>
      <c r="K29" s="171" t="s">
        <v>424</v>
      </c>
      <c r="L29" s="171">
        <f>⑦【入力不要】概算額の計算シート!S13</f>
        <v>0</v>
      </c>
    </row>
    <row r="30" spans="1:12" s="68" customFormat="1" ht="80.099999999999994" customHeight="1" thickBot="1" x14ac:dyDescent="0.3">
      <c r="A30" s="120" t="s">
        <v>221</v>
      </c>
      <c r="B30" s="122" t="s">
        <v>222</v>
      </c>
      <c r="C30" s="619"/>
      <c r="D30" s="620"/>
      <c r="E30" s="620"/>
      <c r="F30" s="620"/>
      <c r="G30" s="620"/>
      <c r="H30" s="620"/>
      <c r="I30" s="234">
        <f>MIN(ROUNDDOWN(I27,-3), ROUNDDOWN(I29,-3))</f>
        <v>0</v>
      </c>
    </row>
    <row r="31" spans="1:12" x14ac:dyDescent="0.25">
      <c r="A31" s="126"/>
      <c r="B31" s="126"/>
      <c r="C31" s="126"/>
      <c r="D31" s="126"/>
      <c r="E31" s="126"/>
      <c r="F31" s="126"/>
      <c r="G31" s="126"/>
      <c r="H31" s="126"/>
    </row>
    <row r="32" spans="1:12" ht="33.75" customHeight="1" thickBot="1" x14ac:dyDescent="0.3">
      <c r="A32" s="126"/>
      <c r="B32" s="126"/>
      <c r="C32" s="127" t="s">
        <v>226</v>
      </c>
      <c r="D32" s="126"/>
      <c r="E32" s="127" t="s">
        <v>227</v>
      </c>
      <c r="F32" s="126"/>
      <c r="G32" s="126"/>
      <c r="H32" s="126"/>
    </row>
    <row r="33" spans="1:8" ht="54" customHeight="1" thickBot="1" x14ac:dyDescent="0.3">
      <c r="B33" s="128" t="s">
        <v>439</v>
      </c>
      <c r="C33" s="237">
        <f>I17</f>
        <v>0</v>
      </c>
      <c r="D33" s="129" t="s">
        <v>228</v>
      </c>
      <c r="E33" s="237">
        <f>I30</f>
        <v>0</v>
      </c>
      <c r="F33" s="129" t="s">
        <v>229</v>
      </c>
      <c r="G33" s="621">
        <f>C33+E33</f>
        <v>0</v>
      </c>
      <c r="H33" s="622"/>
    </row>
    <row r="34" spans="1:8" x14ac:dyDescent="0.25">
      <c r="A34" s="126"/>
      <c r="B34" s="126"/>
      <c r="C34" s="126"/>
      <c r="D34" s="126"/>
      <c r="E34" s="126"/>
      <c r="F34" s="126"/>
      <c r="G34" s="126"/>
      <c r="H34" s="126"/>
    </row>
    <row r="35" spans="1:8" x14ac:dyDescent="0.25">
      <c r="A35" s="126"/>
      <c r="B35" s="126"/>
      <c r="C35" s="126"/>
      <c r="D35" s="126"/>
      <c r="E35" s="126"/>
      <c r="F35" s="126"/>
      <c r="G35" s="126"/>
      <c r="H35" s="126"/>
    </row>
    <row r="36" spans="1:8" x14ac:dyDescent="0.25">
      <c r="A36" s="126"/>
      <c r="B36" s="126"/>
      <c r="C36" s="126"/>
      <c r="D36" s="126"/>
      <c r="E36" s="126"/>
      <c r="F36" s="126"/>
      <c r="G36" s="126"/>
      <c r="H36" s="126"/>
    </row>
    <row r="37" spans="1:8" x14ac:dyDescent="0.25">
      <c r="A37" s="126"/>
      <c r="B37" s="126"/>
      <c r="C37" s="126"/>
      <c r="D37" s="126"/>
      <c r="E37" s="126"/>
      <c r="F37" s="126"/>
      <c r="G37" s="126"/>
      <c r="H37" s="126"/>
    </row>
    <row r="38" spans="1:8" x14ac:dyDescent="0.25">
      <c r="A38" s="126"/>
      <c r="B38" s="126"/>
      <c r="C38" s="126"/>
      <c r="D38" s="126"/>
      <c r="E38" s="126"/>
      <c r="F38" s="126"/>
      <c r="G38" s="126"/>
      <c r="H38" s="126"/>
    </row>
    <row r="39" spans="1:8" x14ac:dyDescent="0.25">
      <c r="A39" s="126"/>
      <c r="B39" s="126"/>
      <c r="C39" s="126"/>
      <c r="D39" s="126"/>
      <c r="E39" s="126"/>
      <c r="F39" s="126"/>
      <c r="G39" s="126"/>
      <c r="H39" s="126"/>
    </row>
    <row r="40" spans="1:8" x14ac:dyDescent="0.25">
      <c r="A40" s="126"/>
      <c r="B40" s="126"/>
      <c r="C40" s="126"/>
      <c r="D40" s="126"/>
      <c r="E40" s="126"/>
      <c r="F40" s="126"/>
      <c r="G40" s="126"/>
      <c r="H40" s="126"/>
    </row>
    <row r="41" spans="1:8" x14ac:dyDescent="0.25">
      <c r="A41" s="126"/>
      <c r="B41" s="126"/>
      <c r="C41" s="126"/>
      <c r="D41" s="126"/>
      <c r="E41" s="126"/>
      <c r="F41" s="126"/>
      <c r="G41" s="126"/>
      <c r="H41" s="126"/>
    </row>
    <row r="42" spans="1:8" x14ac:dyDescent="0.25">
      <c r="A42" s="126"/>
      <c r="B42" s="126"/>
      <c r="C42" s="126"/>
      <c r="D42" s="126"/>
      <c r="E42" s="126"/>
      <c r="F42" s="126"/>
      <c r="G42" s="126"/>
      <c r="H42" s="126"/>
    </row>
    <row r="43" spans="1:8" x14ac:dyDescent="0.25">
      <c r="A43" s="126"/>
      <c r="B43" s="126"/>
      <c r="C43" s="126"/>
      <c r="D43" s="126"/>
      <c r="E43" s="126"/>
      <c r="F43" s="126"/>
      <c r="G43" s="126"/>
      <c r="H43" s="126"/>
    </row>
    <row r="44" spans="1:8" x14ac:dyDescent="0.25">
      <c r="A44" s="126"/>
      <c r="B44" s="126"/>
      <c r="C44" s="126"/>
      <c r="D44" s="126"/>
      <c r="E44" s="126"/>
      <c r="F44" s="126"/>
      <c r="G44" s="126"/>
      <c r="H44" s="126"/>
    </row>
    <row r="45" spans="1:8" x14ac:dyDescent="0.25">
      <c r="A45" s="126"/>
      <c r="B45" s="126"/>
      <c r="C45" s="126"/>
      <c r="D45" s="126"/>
      <c r="E45" s="126"/>
      <c r="F45" s="126"/>
      <c r="G45" s="126"/>
      <c r="H45" s="126"/>
    </row>
    <row r="46" spans="1:8" x14ac:dyDescent="0.25">
      <c r="A46" s="126"/>
      <c r="B46" s="126"/>
      <c r="C46" s="126"/>
      <c r="D46" s="126"/>
      <c r="E46" s="126"/>
      <c r="F46" s="126"/>
      <c r="G46" s="126"/>
      <c r="H46" s="126"/>
    </row>
    <row r="47" spans="1:8" x14ac:dyDescent="0.25">
      <c r="A47" s="126"/>
      <c r="B47" s="126"/>
      <c r="C47" s="126"/>
      <c r="D47" s="126"/>
      <c r="E47" s="126"/>
      <c r="F47" s="126"/>
      <c r="G47" s="126"/>
      <c r="H47" s="126"/>
    </row>
    <row r="48" spans="1:8" x14ac:dyDescent="0.25">
      <c r="A48" s="126"/>
      <c r="B48" s="126"/>
      <c r="C48" s="126"/>
      <c r="D48" s="126"/>
      <c r="E48" s="126"/>
      <c r="F48" s="126"/>
      <c r="G48" s="126"/>
      <c r="H48" s="126"/>
    </row>
  </sheetData>
  <sheetProtection algorithmName="SHA-512" hashValue="/kestrygPF2WKzXpLGxHMgd96mfNxeFL7ILsJgEDBmelghMhldq6NyM4hEOuJwOeZP87yFn67Seny+GVt3kTyw==" saltValue="NhvUuo9lJ/3JdIAc2S9PCA==" spinCount="100000" sheet="1" objects="1" scenarios="1"/>
  <mergeCells count="17">
    <mergeCell ref="C28:H30"/>
    <mergeCell ref="G33:H33"/>
    <mergeCell ref="C15:H17"/>
    <mergeCell ref="A20:B21"/>
    <mergeCell ref="D20:E20"/>
    <mergeCell ref="F20:G20"/>
    <mergeCell ref="I20:I21"/>
    <mergeCell ref="A22:A23"/>
    <mergeCell ref="I22:I25"/>
    <mergeCell ref="A2:I2"/>
    <mergeCell ref="A7:B8"/>
    <mergeCell ref="D7:E7"/>
    <mergeCell ref="F7:G7"/>
    <mergeCell ref="I7:I8"/>
    <mergeCell ref="A9:A10"/>
    <mergeCell ref="I9:I12"/>
    <mergeCell ref="G4:I4"/>
  </mergeCells>
  <phoneticPr fontId="1"/>
  <printOptions horizontalCentered="1"/>
  <pageMargins left="0.51181102362204722" right="0.51181102362204722" top="0.55118110236220474" bottom="0.55118110236220474" header="0.31496062992125984" footer="0.31496062992125984"/>
  <pageSetup paperSize="9" scale="3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view="pageBreakPreview" topLeftCell="C1" zoomScale="70" zoomScaleNormal="70" zoomScaleSheetLayoutView="70" workbookViewId="0">
      <selection activeCell="O8" sqref="O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201</v>
      </c>
    </row>
    <row r="2" spans="3:19" s="4" customFormat="1" ht="15.75" x14ac:dyDescent="0.25"/>
    <row r="3" spans="3:19" s="4" customFormat="1" ht="23.25" customHeight="1" x14ac:dyDescent="0.25">
      <c r="C3" s="50"/>
      <c r="D3" s="51" t="s">
        <v>17</v>
      </c>
      <c r="E3" s="638" t="str">
        <f>IF(①交付申請書!M8="", "", ①交付申請書!M8)</f>
        <v/>
      </c>
      <c r="F3" s="639"/>
      <c r="G3" s="639"/>
      <c r="H3" s="640"/>
      <c r="I3" s="50"/>
      <c r="J3" s="50"/>
      <c r="K3" s="50"/>
      <c r="L3" s="50"/>
      <c r="M3" s="108"/>
      <c r="N3" s="108"/>
      <c r="O3" s="108"/>
      <c r="P3" s="109"/>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05">
        <f>MONTH(MIN(T_年間事業計画[開催予定日]))</f>
        <v>1</v>
      </c>
      <c r="I7" s="17" t="s">
        <v>50</v>
      </c>
      <c r="J7" s="57" t="s">
        <v>56</v>
      </c>
      <c r="K7" s="53">
        <f>12-(IF(H7=1,13,IF(H7=2,14,IF(H7=3,15,H7)))-4)</f>
        <v>3</v>
      </c>
    </row>
    <row r="8" spans="3:19" ht="24" customHeight="1" thickTop="1" thickBot="1" x14ac:dyDescent="0.3">
      <c r="C8" s="2"/>
      <c r="D8" s="11" t="s">
        <v>63</v>
      </c>
      <c r="E8" s="15"/>
      <c r="F8" s="13"/>
      <c r="G8" s="13"/>
      <c r="H8" s="192">
        <f>S12/12</f>
        <v>0</v>
      </c>
      <c r="I8" s="17" t="s">
        <v>51</v>
      </c>
      <c r="J8" s="56"/>
      <c r="K8" s="53">
        <f>IF($H8&gt;=4,4,$H8)</f>
        <v>0</v>
      </c>
    </row>
    <row r="9" spans="3:19" ht="24" customHeight="1" thickTop="1" thickBot="1" x14ac:dyDescent="0.3">
      <c r="C9" s="2"/>
      <c r="D9" s="11" t="s">
        <v>53</v>
      </c>
      <c r="E9" s="15"/>
      <c r="F9" s="13"/>
      <c r="G9" s="13"/>
      <c r="H9" s="192">
        <f>S13/12</f>
        <v>0</v>
      </c>
      <c r="I9" s="17" t="s">
        <v>51</v>
      </c>
      <c r="J9" s="56"/>
      <c r="K9" s="53">
        <f>IF($H9&gt;=4,4,$H9)</f>
        <v>0</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6" t="s">
        <v>21</v>
      </c>
      <c r="E12" s="637"/>
      <c r="F12" s="252">
        <f>【非表示】クエリ結果!J4</f>
        <v>0</v>
      </c>
      <c r="G12" s="253">
        <f>【非表示】クエリ結果!J5</f>
        <v>0</v>
      </c>
      <c r="H12" s="253">
        <f>【非表示】クエリ結果!J6</f>
        <v>0</v>
      </c>
      <c r="I12" s="253">
        <f>【非表示】クエリ結果!J7</f>
        <v>0</v>
      </c>
      <c r="J12" s="253">
        <f>【非表示】クエリ結果!J8</f>
        <v>0</v>
      </c>
      <c r="K12" s="253">
        <f>【非表示】クエリ結果!J9</f>
        <v>0</v>
      </c>
      <c r="L12" s="253">
        <f>【非表示】クエリ結果!J10</f>
        <v>0</v>
      </c>
      <c r="M12" s="253">
        <f>【非表示】クエリ結果!J11</f>
        <v>0</v>
      </c>
      <c r="N12" s="253">
        <f>【非表示】クエリ結果!J12</f>
        <v>0</v>
      </c>
      <c r="O12" s="253">
        <f>【非表示】クエリ結果!J13</f>
        <v>0</v>
      </c>
      <c r="P12" s="253">
        <f>【非表示】クエリ結果!J14</f>
        <v>0</v>
      </c>
      <c r="Q12" s="254">
        <f>【非表示】クエリ結果!J15</f>
        <v>0</v>
      </c>
      <c r="R12" s="34">
        <f>IF(MAX(F12:Q12)&gt;=4,4,MAX(F12:Q12))</f>
        <v>0</v>
      </c>
      <c r="S12" s="65">
        <f>SUM(F12:Q12)</f>
        <v>0</v>
      </c>
    </row>
    <row r="13" spans="3:19" ht="24" customHeight="1" thickBot="1" x14ac:dyDescent="0.3">
      <c r="C13" s="2"/>
      <c r="D13" s="636" t="s">
        <v>22</v>
      </c>
      <c r="E13" s="637"/>
      <c r="F13" s="255">
        <f>【非表示】クエリ結果_学習支援!J4</f>
        <v>0</v>
      </c>
      <c r="G13" s="256">
        <f>【非表示】クエリ結果_学習支援!J5</f>
        <v>0</v>
      </c>
      <c r="H13" s="256">
        <f>【非表示】クエリ結果_学習支援!J6</f>
        <v>0</v>
      </c>
      <c r="I13" s="256">
        <f>【非表示】クエリ結果_学習支援!J7</f>
        <v>0</v>
      </c>
      <c r="J13" s="256">
        <f>【非表示】クエリ結果_学習支援!J8</f>
        <v>0</v>
      </c>
      <c r="K13" s="256">
        <f>【非表示】クエリ結果_学習支援!J9</f>
        <v>0</v>
      </c>
      <c r="L13" s="256">
        <f>【非表示】クエリ結果_学習支援!J10</f>
        <v>0</v>
      </c>
      <c r="M13" s="256">
        <f>【非表示】クエリ結果_学習支援!J11</f>
        <v>0</v>
      </c>
      <c r="N13" s="256">
        <f>【非表示】クエリ結果_学習支援!J12</f>
        <v>0</v>
      </c>
      <c r="O13" s="256">
        <f>【非表示】クエリ結果_学習支援!J13</f>
        <v>0</v>
      </c>
      <c r="P13" s="256">
        <f>【非表示】クエリ結果_学習支援!J14</f>
        <v>0</v>
      </c>
      <c r="Q13" s="257">
        <f>【非表示】クエリ結果_学習支援!J15</f>
        <v>0</v>
      </c>
      <c r="R13" s="34">
        <f>IF(MAX(F13:Q13)&gt;=4,4,MAX(F13:Q13))</f>
        <v>0</v>
      </c>
      <c r="S13" s="65">
        <f>SUM(F13:Q13)</f>
        <v>0</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t="str">
        <f>IF($K$7&lt;11,"",IF(AND($R$12=4,G$12=1),$E25,IF(AND($R$12=1,$K$8=4),$E25,"")))</f>
        <v/>
      </c>
      <c r="H25" s="54" t="str">
        <f>IF($K$7&lt;10,"",IF(AND($R$12=4,H$12=1),$E25,IF(AND($R$12=1,$K$8=4),$E25,"")))</f>
        <v/>
      </c>
      <c r="I25" s="54" t="str">
        <f>IF($K$7&lt;9,"",IF(AND($R$12=4,I$12=1),$E25,IF(AND($R$12=1,$K$8=4),$E25,"")))</f>
        <v/>
      </c>
      <c r="J25" s="54" t="str">
        <f>IF($K$7&lt;8,"",IF(AND($R$12=4,J$12=1),$E25,IF(AND($R$12=1,$K$8=4),$E25,"")))</f>
        <v/>
      </c>
      <c r="K25" s="54" t="str">
        <f>IF($K$7&lt;7,"",IF(AND($R$12=4,K$12=1),$E25,IF(AND($R$12=1,$K$8=4),$E25,"")))</f>
        <v/>
      </c>
      <c r="L25" s="54" t="str">
        <f>IF($K$7&lt;6,"",IF(AND($R$12=4,L$12=1),$E25,IF(AND($R$12=1,$K$8=4),$E25,"")))</f>
        <v/>
      </c>
      <c r="M25" s="54" t="str">
        <f>IF($K$7&lt;5,"",IF(AND($R$12=4,M$12=1),$E25,IF(AND($R$12=1,$K$8=4),$E25,"")))</f>
        <v/>
      </c>
      <c r="N25" s="54" t="str">
        <f>IF($K$7&lt;4,"",IF(AND($R$12=4,N$12=1),$E25,IF(AND($R$12=1,$K$8=4),$E25,"")))</f>
        <v/>
      </c>
      <c r="O25" s="54" t="str">
        <f>IF($K$7&lt;3,"",IF(AND($R$12=4,O$12=1),$E25,IF(AND($R$12=1,$K$8=4),$E25,"")))</f>
        <v/>
      </c>
      <c r="P25" s="54" t="str">
        <f>IF($K$7&lt;2,"",IF(AND($R$12=4,P$12=1),$E25,IF(AND($R$12=1,$K$8=4),$E25,"")))</f>
        <v/>
      </c>
      <c r="Q25" s="54" t="str">
        <f>IF($K$7&lt;1,"",IF(AND($R$12=4,Q$12=1),$E25,IF(AND($R$12=1,$K$8=4),$E25,"")))</f>
        <v/>
      </c>
      <c r="R25" s="28">
        <f t="shared" si="0"/>
        <v>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t="str">
        <f>IF($K$7&lt;11,"",IF(AND($R$13=4,G$13=1),$E38,IF(AND($R$13=1,$K$9=4),$E38,"")))</f>
        <v/>
      </c>
      <c r="H38" s="54" t="str">
        <f>IF($K$7&lt;10,"",IF(AND($R$13=4,H$13=1),$E38,IF(AND($R$13=1,$K$9=4),$E38,"")))</f>
        <v/>
      </c>
      <c r="I38" s="54" t="str">
        <f>IF($K$7&lt;9,"",IF(AND($R$13=4,I$13=1),$E38,IF(AND($R$13=1,$K$9=4),$E38,"")))</f>
        <v/>
      </c>
      <c r="J38" s="54" t="str">
        <f>IF($K$7&lt;8,"",IF(AND($R$13=4,J$13=1),$E38,IF(AND($R$13=1,$K$9=4),$E38,"")))</f>
        <v/>
      </c>
      <c r="K38" s="54" t="str">
        <f>IF($K$7&lt;7,"",IF(AND($R$13=4,K$13=1),$E38,IF(AND($R$13=1,$K$9=4),$E38,"")))</f>
        <v/>
      </c>
      <c r="L38" s="54" t="str">
        <f>IF($K$7&lt;6,"",IF(AND($R$13=4,L$13=1),$E38,IF(AND($R$13=1,$K$9=4),$E38,"")))</f>
        <v/>
      </c>
      <c r="M38" s="54" t="str">
        <f>IF($K$7&lt;5,"",IF(AND($R$13=4,M$13=1),$E38,IF(AND($R$13=1,$K$9=4),$E38,"")))</f>
        <v/>
      </c>
      <c r="N38" s="54" t="str">
        <f>IF($K$7&lt;4,"",IF(AND($R$13=4,N$13=1),$E38,IF(AND($R$13=1,$K$9=4),$E38,"")))</f>
        <v/>
      </c>
      <c r="O38" s="54" t="str">
        <f>IF($K$7&lt;3,"",IF(AND($R$13=4,O$13=1),$E38,IF(AND($R$13=1,$K$9=4),$E38,"")))</f>
        <v/>
      </c>
      <c r="P38" s="54" t="str">
        <f>IF($K$7&lt;2,"",IF(AND($R$13=4,P$13=1),$E38,IF(AND($R$13=1,$K$9=4),$E38,"")))</f>
        <v/>
      </c>
      <c r="Q38" s="54" t="str">
        <f>IF($K$7&lt;1,"",IF(AND($R$13=4,Q$13=1),$E38,IF(AND($R$13=1,$K$9=4),$E38,"")))</f>
        <v/>
      </c>
      <c r="R38" s="28">
        <f t="shared" si="1"/>
        <v>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29">
        <v>100000</v>
      </c>
      <c r="I45" s="630"/>
      <c r="J45" s="16" t="s">
        <v>44</v>
      </c>
    </row>
    <row r="46" spans="1:19" s="33" customFormat="1" ht="23.25" customHeight="1" thickTop="1" thickBot="1" x14ac:dyDescent="0.3">
      <c r="D46" s="32" t="s">
        <v>45</v>
      </c>
      <c r="H46" s="641">
        <f>⑤【入力不要】収支計画!C21</f>
        <v>0</v>
      </c>
      <c r="I46" s="642"/>
      <c r="J46" s="16" t="s">
        <v>64</v>
      </c>
    </row>
    <row r="47" spans="1:19" ht="23.25" customHeight="1" thickTop="1" thickBot="1" x14ac:dyDescent="0.3">
      <c r="D47" s="46" t="s">
        <v>46</v>
      </c>
      <c r="E47" s="47"/>
      <c r="F47" s="47"/>
      <c r="G47" s="48"/>
      <c r="H47" s="643">
        <f>ROUNDDOWN(H46*2/3,0)</f>
        <v>0</v>
      </c>
      <c r="I47" s="644"/>
      <c r="J47" s="16" t="str">
        <f>"・・・　経費"&amp;H46&amp;" × 補助率2/3"</f>
        <v>・・・　経費0 × 補助率2/3</v>
      </c>
      <c r="K47" s="33"/>
      <c r="L47" s="33"/>
      <c r="N47" s="33"/>
      <c r="O47" s="33"/>
      <c r="P47" s="33"/>
      <c r="Q47" s="33"/>
    </row>
    <row r="48" spans="1:19" ht="23.25" customHeight="1" thickTop="1" x14ac:dyDescent="0.25">
      <c r="D48" s="59" t="s">
        <v>59</v>
      </c>
      <c r="E48" s="40"/>
      <c r="F48" s="40"/>
      <c r="G48" s="8"/>
      <c r="H48" s="633">
        <f>ROUNDDOWN(IF($H$47&lt;$H$45,$H$47,$H$45),-3)</f>
        <v>0</v>
      </c>
      <c r="I48" s="634"/>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29">
        <f>(IF(MAX($K$8,$R$12)=1,150000,IF(MAX($K$8,$R$12)=2,300000,IF(MAX($K$8,$R$12)=3,450000,IF(MAX($K$8,$R$12)=4,600000,0))))*$K$7/12-$S$27)</f>
        <v>0</v>
      </c>
      <c r="I51" s="630"/>
      <c r="J51" s="16" t="s">
        <v>54</v>
      </c>
    </row>
    <row r="52" spans="4:18" s="33" customFormat="1" ht="23.25" customHeight="1" thickTop="1" thickBot="1" x14ac:dyDescent="0.3">
      <c r="D52" s="32" t="s">
        <v>48</v>
      </c>
      <c r="H52" s="641">
        <f>⑤【入力不要】収支計画!C33</f>
        <v>0</v>
      </c>
      <c r="I52" s="642"/>
      <c r="J52" s="16" t="s">
        <v>65</v>
      </c>
    </row>
    <row r="53" spans="4:18" ht="23.25" customHeight="1" thickTop="1" thickBot="1" x14ac:dyDescent="0.3">
      <c r="D53" s="46" t="s">
        <v>46</v>
      </c>
      <c r="E53" s="47"/>
      <c r="F53" s="47"/>
      <c r="G53" s="48"/>
      <c r="H53" s="645">
        <f>ROUNDDOWN(H52*$K$6,0)</f>
        <v>0</v>
      </c>
      <c r="I53" s="646"/>
      <c r="J53" s="16" t="str">
        <f>"・・・　経費"&amp;H52&amp;" × 補助率"&amp;$L$6</f>
        <v>・・・　経費0 × 補助率2/3</v>
      </c>
      <c r="K53" s="33"/>
      <c r="L53" s="33"/>
      <c r="N53" s="33"/>
      <c r="O53" s="33"/>
      <c r="P53" s="33"/>
      <c r="Q53" s="33"/>
    </row>
    <row r="54" spans="4:18" ht="23.25" customHeight="1" thickTop="1" x14ac:dyDescent="0.25">
      <c r="D54" s="59" t="s">
        <v>59</v>
      </c>
      <c r="E54" s="40"/>
      <c r="F54" s="40"/>
      <c r="G54" s="8"/>
      <c r="H54" s="633">
        <f>ROUNDDOWN(IF($H53&lt;$H51,$H53,$H51),-3)</f>
        <v>0</v>
      </c>
      <c r="I54" s="634"/>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29">
        <f>(IF(MAX($K$9,$R$13)=1,30000,IF(MAX($K$9,$R$13)=2,60000,IF(MAX($K$9,$R$13)=3,90000,IF(MAX($K$9,$R$13)=4,120000,0)))))*$K$7/12-$S$40</f>
        <v>0</v>
      </c>
      <c r="I57" s="630"/>
      <c r="J57" s="16" t="s">
        <v>57</v>
      </c>
    </row>
    <row r="58" spans="4:18" s="33" customFormat="1" ht="23.25" customHeight="1" thickTop="1" thickBot="1" x14ac:dyDescent="0.3">
      <c r="D58" s="32" t="s">
        <v>55</v>
      </c>
      <c r="H58" s="641">
        <f>⑤【入力不要】収支計画!C40</f>
        <v>0</v>
      </c>
      <c r="I58" s="642"/>
      <c r="J58" s="16" t="s">
        <v>66</v>
      </c>
    </row>
    <row r="59" spans="4:18" ht="23.25" customHeight="1" thickTop="1" thickBot="1" x14ac:dyDescent="0.3">
      <c r="D59" s="46" t="s">
        <v>46</v>
      </c>
      <c r="E59" s="47"/>
      <c r="F59" s="47"/>
      <c r="G59" s="48"/>
      <c r="H59" s="645">
        <f>ROUNDDOWN(H58*$K$6,0)</f>
        <v>0</v>
      </c>
      <c r="I59" s="646"/>
      <c r="J59" s="16" t="str">
        <f>"・・・　経費"&amp;H58&amp;" × 補助率"&amp;$L$6</f>
        <v>・・・　経費0 × 補助率2/3</v>
      </c>
      <c r="K59" s="33"/>
      <c r="L59" s="33"/>
      <c r="N59" s="33"/>
      <c r="O59" s="33"/>
      <c r="P59" s="33"/>
      <c r="Q59" s="33"/>
    </row>
    <row r="60" spans="4:18" ht="23.25" customHeight="1" thickTop="1" x14ac:dyDescent="0.25">
      <c r="D60" s="59" t="s">
        <v>59</v>
      </c>
      <c r="E60" s="40"/>
      <c r="F60" s="40"/>
      <c r="G60" s="8"/>
      <c r="H60" s="633">
        <f>ROUNDDOWN(IF($H59&lt;$H57,$H59,$H57),-3)</f>
        <v>0</v>
      </c>
      <c r="I60" s="634"/>
      <c r="J60" s="16" t="s">
        <v>62</v>
      </c>
      <c r="K60" s="33"/>
      <c r="L60" s="33"/>
      <c r="M60" s="33"/>
      <c r="N60" s="33"/>
      <c r="O60" s="33"/>
      <c r="P60" s="33"/>
      <c r="Q60" s="33"/>
    </row>
    <row r="61" spans="4:18" ht="23.25" customHeight="1" x14ac:dyDescent="0.25">
      <c r="L61"/>
      <c r="M61"/>
      <c r="N61"/>
      <c r="O61"/>
      <c r="P61"/>
      <c r="Q61"/>
      <c r="R61"/>
    </row>
    <row r="62" spans="4:18" ht="30" customHeight="1" x14ac:dyDescent="0.25">
      <c r="D62" s="110" t="s">
        <v>206</v>
      </c>
      <c r="E62" s="111"/>
      <c r="F62" s="111"/>
      <c r="G62" s="111"/>
      <c r="H62" s="111"/>
      <c r="I62" s="111"/>
      <c r="J62" s="111"/>
      <c r="K62" s="111"/>
      <c r="L62" s="111"/>
      <c r="M62" s="111"/>
      <c r="N62" s="111"/>
      <c r="O62" s="111"/>
      <c r="P62" s="111"/>
      <c r="Q62" s="111"/>
    </row>
    <row r="63" spans="4:18" ht="23.25" customHeight="1" x14ac:dyDescent="0.25">
      <c r="D63" s="32" t="s">
        <v>343</v>
      </c>
      <c r="E63" s="33"/>
      <c r="F63" s="33"/>
      <c r="G63" s="33"/>
      <c r="H63" s="629">
        <f>⑥【入力不要】長期休業中開催加算申請書!C33</f>
        <v>0</v>
      </c>
      <c r="I63" s="630"/>
    </row>
    <row r="64" spans="4:18" ht="23.25" customHeight="1" thickBot="1" x14ac:dyDescent="0.3">
      <c r="D64" s="46" t="s">
        <v>55</v>
      </c>
      <c r="E64" s="47"/>
      <c r="F64" s="47"/>
      <c r="G64" s="47"/>
      <c r="H64" s="631">
        <f>⑥【入力不要】長期休業中開催加算申請書!E33</f>
        <v>0</v>
      </c>
      <c r="I64" s="632"/>
    </row>
    <row r="65" spans="4:9" ht="23.25" customHeight="1" thickTop="1" x14ac:dyDescent="0.25">
      <c r="D65" s="59" t="s">
        <v>344</v>
      </c>
      <c r="E65" s="40"/>
      <c r="F65" s="40"/>
      <c r="G65" s="8"/>
      <c r="H65" s="633">
        <f>⑥【入力不要】長期休業中開催加算申請書!G33</f>
        <v>0</v>
      </c>
      <c r="I65" s="634"/>
    </row>
    <row r="66" spans="4:9" ht="26.25" customHeight="1" x14ac:dyDescent="0.25"/>
    <row r="67" spans="4:9" ht="30" customHeight="1" thickBot="1" x14ac:dyDescent="0.3">
      <c r="D67" s="60" t="s">
        <v>60</v>
      </c>
      <c r="E67" s="48"/>
      <c r="F67" s="48"/>
      <c r="G67" s="48"/>
      <c r="H67" s="635">
        <f>SUM(H54,H60,H65,H48)</f>
        <v>0</v>
      </c>
      <c r="I67" s="635"/>
    </row>
    <row r="68" spans="4:9" ht="18" customHeight="1" thickTop="1" x14ac:dyDescent="0.25"/>
  </sheetData>
  <sheetProtection algorithmName="SHA-512" hashValue="WZMfqJNewhPdDP0OqJI7RRvW3Txbns0FJuNaN5xhywhD+zsdmf5eOsjjvJE+LAk+HrEsw0O2ix9KkUktrtpvgw==" saltValue="+/fAU04M+LW9Qot5tZVmdw==" spinCount="100000" sheet="1" objects="1" scenarios="1"/>
  <mergeCells count="19">
    <mergeCell ref="E3:H3"/>
    <mergeCell ref="D12:E12"/>
    <mergeCell ref="H60:I60"/>
    <mergeCell ref="H46:I46"/>
    <mergeCell ref="H47:I47"/>
    <mergeCell ref="H48:I48"/>
    <mergeCell ref="H51:I51"/>
    <mergeCell ref="H52:I52"/>
    <mergeCell ref="H53:I53"/>
    <mergeCell ref="H54:I54"/>
    <mergeCell ref="H57:I57"/>
    <mergeCell ref="H58:I58"/>
    <mergeCell ref="H59:I59"/>
    <mergeCell ref="H63:I63"/>
    <mergeCell ref="H64:I64"/>
    <mergeCell ref="H65:I65"/>
    <mergeCell ref="H67:I67"/>
    <mergeCell ref="D13:E13"/>
    <mergeCell ref="H45:I45"/>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3"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tabColor theme="0"/>
    <pageSetUpPr fitToPage="1"/>
  </sheetPr>
  <dimension ref="A1:H27"/>
  <sheetViews>
    <sheetView view="pageBreakPreview" zoomScale="85" zoomScaleNormal="85" zoomScaleSheetLayoutView="85" workbookViewId="0">
      <selection activeCell="E9" sqref="E9:E10"/>
    </sheetView>
  </sheetViews>
  <sheetFormatPr defaultRowHeight="13.5" x14ac:dyDescent="0.25"/>
  <cols>
    <col min="1" max="1" width="10.88671875" style="292" customWidth="1"/>
    <col min="2" max="2" width="13.77734375" style="292" customWidth="1"/>
    <col min="3" max="3" width="44.44140625" style="292" customWidth="1"/>
    <col min="4" max="4" width="11.109375" style="292" customWidth="1"/>
    <col min="5" max="7" width="9.109375" style="292" customWidth="1"/>
    <col min="8" max="8" width="8.88671875" style="292" customWidth="1"/>
    <col min="9" max="16384" width="8.88671875" style="292"/>
  </cols>
  <sheetData>
    <row r="1" spans="1:8" s="410" customFormat="1" ht="30" customHeight="1" x14ac:dyDescent="0.25">
      <c r="A1" s="664" t="s">
        <v>106</v>
      </c>
      <c r="B1" s="664"/>
      <c r="C1" s="664"/>
      <c r="D1" s="664"/>
      <c r="E1" s="664"/>
      <c r="F1" s="664"/>
      <c r="G1" s="664"/>
      <c r="H1" s="409"/>
    </row>
    <row r="2" spans="1:8" ht="30" customHeight="1" x14ac:dyDescent="0.15">
      <c r="A2" s="411" t="s">
        <v>107</v>
      </c>
      <c r="B2" s="669" t="str">
        <f>IF(①交付申請書!M8="", "", ①交付申請書!M8)</f>
        <v/>
      </c>
      <c r="C2" s="669"/>
      <c r="D2" s="665" t="s">
        <v>202</v>
      </c>
      <c r="E2" s="665"/>
      <c r="F2" s="665"/>
      <c r="G2" s="665"/>
      <c r="H2" s="412"/>
    </row>
    <row r="3" spans="1:8" ht="27" customHeight="1" x14ac:dyDescent="0.25">
      <c r="A3" s="670" t="s">
        <v>108</v>
      </c>
      <c r="B3" s="671"/>
      <c r="C3" s="413" t="s">
        <v>109</v>
      </c>
      <c r="D3" s="666" t="s">
        <v>110</v>
      </c>
      <c r="E3" s="667"/>
      <c r="F3" s="667"/>
      <c r="G3" s="668"/>
    </row>
    <row r="4" spans="1:8" ht="45" customHeight="1" x14ac:dyDescent="0.25">
      <c r="A4" s="672"/>
      <c r="B4" s="673"/>
      <c r="C4" s="414" t="s">
        <v>111</v>
      </c>
      <c r="D4" s="415" t="s">
        <v>203</v>
      </c>
      <c r="E4" s="416" t="s">
        <v>112</v>
      </c>
      <c r="F4" s="416" t="s">
        <v>113</v>
      </c>
      <c r="G4" s="417" t="s">
        <v>114</v>
      </c>
    </row>
    <row r="5" spans="1:8" ht="27" customHeight="1" x14ac:dyDescent="0.25">
      <c r="A5" s="654"/>
      <c r="B5" s="655"/>
      <c r="C5" s="418"/>
      <c r="D5" s="648"/>
      <c r="E5" s="658"/>
      <c r="F5" s="660"/>
      <c r="G5" s="662"/>
    </row>
    <row r="6" spans="1:8" ht="45" customHeight="1" x14ac:dyDescent="0.25">
      <c r="A6" s="656"/>
      <c r="B6" s="657"/>
      <c r="C6" s="419"/>
      <c r="D6" s="649"/>
      <c r="E6" s="659"/>
      <c r="F6" s="661"/>
      <c r="G6" s="663"/>
    </row>
    <row r="7" spans="1:8" ht="27" customHeight="1" x14ac:dyDescent="0.25">
      <c r="A7" s="654"/>
      <c r="B7" s="655"/>
      <c r="C7" s="418"/>
      <c r="D7" s="648"/>
      <c r="E7" s="658"/>
      <c r="F7" s="660"/>
      <c r="G7" s="662"/>
    </row>
    <row r="8" spans="1:8" ht="45" customHeight="1" x14ac:dyDescent="0.25">
      <c r="A8" s="656"/>
      <c r="B8" s="657"/>
      <c r="C8" s="419"/>
      <c r="D8" s="649"/>
      <c r="E8" s="659"/>
      <c r="F8" s="661"/>
      <c r="G8" s="663"/>
    </row>
    <row r="9" spans="1:8" ht="27" customHeight="1" x14ac:dyDescent="0.25">
      <c r="A9" s="654"/>
      <c r="B9" s="655"/>
      <c r="C9" s="418"/>
      <c r="D9" s="648"/>
      <c r="E9" s="658"/>
      <c r="F9" s="660"/>
      <c r="G9" s="662"/>
    </row>
    <row r="10" spans="1:8" ht="45" customHeight="1" x14ac:dyDescent="0.25">
      <c r="A10" s="656"/>
      <c r="B10" s="657"/>
      <c r="C10" s="419"/>
      <c r="D10" s="649"/>
      <c r="E10" s="659"/>
      <c r="F10" s="661"/>
      <c r="G10" s="663"/>
    </row>
    <row r="11" spans="1:8" ht="27" customHeight="1" x14ac:dyDescent="0.25">
      <c r="A11" s="654"/>
      <c r="B11" s="655"/>
      <c r="C11" s="418"/>
      <c r="D11" s="648"/>
      <c r="E11" s="658"/>
      <c r="F11" s="660"/>
      <c r="G11" s="662"/>
    </row>
    <row r="12" spans="1:8" ht="45" customHeight="1" x14ac:dyDescent="0.25">
      <c r="A12" s="656"/>
      <c r="B12" s="657"/>
      <c r="C12" s="419"/>
      <c r="D12" s="649"/>
      <c r="E12" s="659"/>
      <c r="F12" s="661"/>
      <c r="G12" s="663"/>
    </row>
    <row r="13" spans="1:8" ht="27" customHeight="1" x14ac:dyDescent="0.25">
      <c r="A13" s="654"/>
      <c r="B13" s="655"/>
      <c r="C13" s="420"/>
      <c r="D13" s="648"/>
      <c r="E13" s="650"/>
      <c r="F13" s="650"/>
      <c r="G13" s="652"/>
    </row>
    <row r="14" spans="1:8" ht="45" customHeight="1" x14ac:dyDescent="0.25">
      <c r="A14" s="656"/>
      <c r="B14" s="657"/>
      <c r="C14" s="421"/>
      <c r="D14" s="649"/>
      <c r="E14" s="651"/>
      <c r="F14" s="651"/>
      <c r="G14" s="653"/>
    </row>
    <row r="15" spans="1:8" ht="27" customHeight="1" x14ac:dyDescent="0.25">
      <c r="A15" s="654"/>
      <c r="B15" s="655"/>
      <c r="C15" s="420"/>
      <c r="D15" s="648"/>
      <c r="E15" s="650"/>
      <c r="F15" s="650"/>
      <c r="G15" s="652"/>
    </row>
    <row r="16" spans="1:8" ht="45" customHeight="1" x14ac:dyDescent="0.25">
      <c r="A16" s="656"/>
      <c r="B16" s="657"/>
      <c r="C16" s="421"/>
      <c r="D16" s="649"/>
      <c r="E16" s="651"/>
      <c r="F16" s="651"/>
      <c r="G16" s="653"/>
    </row>
    <row r="17" spans="1:8" ht="27" customHeight="1" x14ac:dyDescent="0.25">
      <c r="A17" s="654"/>
      <c r="B17" s="655"/>
      <c r="C17" s="420"/>
      <c r="D17" s="648"/>
      <c r="E17" s="650"/>
      <c r="F17" s="650"/>
      <c r="G17" s="652"/>
    </row>
    <row r="18" spans="1:8" ht="45" customHeight="1" x14ac:dyDescent="0.25">
      <c r="A18" s="656"/>
      <c r="B18" s="657"/>
      <c r="C18" s="421"/>
      <c r="D18" s="649"/>
      <c r="E18" s="651"/>
      <c r="F18" s="651"/>
      <c r="G18" s="653"/>
    </row>
    <row r="19" spans="1:8" ht="27" customHeight="1" x14ac:dyDescent="0.25">
      <c r="A19" s="654"/>
      <c r="B19" s="655"/>
      <c r="C19" s="420"/>
      <c r="D19" s="648"/>
      <c r="E19" s="650"/>
      <c r="F19" s="650"/>
      <c r="G19" s="652"/>
    </row>
    <row r="20" spans="1:8" ht="45" customHeight="1" x14ac:dyDescent="0.25">
      <c r="A20" s="656"/>
      <c r="B20" s="657"/>
      <c r="C20" s="421"/>
      <c r="D20" s="649"/>
      <c r="E20" s="651"/>
      <c r="F20" s="651"/>
      <c r="G20" s="653"/>
    </row>
    <row r="21" spans="1:8" ht="27" customHeight="1" x14ac:dyDescent="0.25">
      <c r="A21" s="654"/>
      <c r="B21" s="655"/>
      <c r="C21" s="420"/>
      <c r="D21" s="648"/>
      <c r="E21" s="650"/>
      <c r="F21" s="650"/>
      <c r="G21" s="652"/>
    </row>
    <row r="22" spans="1:8" ht="45" customHeight="1" x14ac:dyDescent="0.25">
      <c r="A22" s="656"/>
      <c r="B22" s="657"/>
      <c r="C22" s="421"/>
      <c r="D22" s="649"/>
      <c r="E22" s="651"/>
      <c r="F22" s="651"/>
      <c r="G22" s="653"/>
    </row>
    <row r="23" spans="1:8" ht="27" customHeight="1" x14ac:dyDescent="0.25">
      <c r="A23" s="654"/>
      <c r="B23" s="655"/>
      <c r="C23" s="420"/>
      <c r="D23" s="648"/>
      <c r="E23" s="650"/>
      <c r="F23" s="650"/>
      <c r="G23" s="652"/>
    </row>
    <row r="24" spans="1:8" ht="45" customHeight="1" x14ac:dyDescent="0.25">
      <c r="A24" s="656"/>
      <c r="B24" s="657"/>
      <c r="C24" s="421"/>
      <c r="D24" s="649"/>
      <c r="E24" s="651"/>
      <c r="F24" s="651"/>
      <c r="G24" s="653"/>
    </row>
    <row r="25" spans="1:8" ht="14.25" x14ac:dyDescent="0.25">
      <c r="A25" s="422"/>
      <c r="B25" s="422"/>
      <c r="C25" s="422"/>
      <c r="D25" s="423"/>
      <c r="E25" s="422"/>
      <c r="F25" s="422"/>
      <c r="G25" s="422"/>
    </row>
    <row r="26" spans="1:8" x14ac:dyDescent="0.25">
      <c r="A26" s="647" t="s">
        <v>115</v>
      </c>
      <c r="B26" s="647"/>
      <c r="C26" s="647"/>
      <c r="D26" s="647"/>
      <c r="E26" s="647"/>
      <c r="F26" s="647"/>
      <c r="G26" s="647"/>
      <c r="H26" s="424"/>
    </row>
    <row r="27" spans="1:8" x14ac:dyDescent="0.25">
      <c r="A27" s="647" t="s">
        <v>116</v>
      </c>
      <c r="B27" s="647"/>
      <c r="C27" s="647"/>
      <c r="D27" s="647"/>
      <c r="E27" s="647"/>
      <c r="F27" s="647"/>
      <c r="G27" s="647"/>
      <c r="H27" s="424"/>
    </row>
  </sheetData>
  <mergeCells count="57">
    <mergeCell ref="D5:D6"/>
    <mergeCell ref="E5:E6"/>
    <mergeCell ref="F5:F6"/>
    <mergeCell ref="G5:G6"/>
    <mergeCell ref="A5:B6"/>
    <mergeCell ref="A1:G1"/>
    <mergeCell ref="D2:G2"/>
    <mergeCell ref="D3:G3"/>
    <mergeCell ref="B2:C2"/>
    <mergeCell ref="A3:B4"/>
    <mergeCell ref="D9:D10"/>
    <mergeCell ref="E9:E10"/>
    <mergeCell ref="F9:F10"/>
    <mergeCell ref="G9:G10"/>
    <mergeCell ref="A9:B10"/>
    <mergeCell ref="D7:D8"/>
    <mergeCell ref="E7:E8"/>
    <mergeCell ref="F7:F8"/>
    <mergeCell ref="G7:G8"/>
    <mergeCell ref="A7:B8"/>
    <mergeCell ref="D13:D14"/>
    <mergeCell ref="E13:E14"/>
    <mergeCell ref="F13:F14"/>
    <mergeCell ref="G13:G14"/>
    <mergeCell ref="A13:B14"/>
    <mergeCell ref="D11:D12"/>
    <mergeCell ref="E11:E12"/>
    <mergeCell ref="F11:F12"/>
    <mergeCell ref="G11:G12"/>
    <mergeCell ref="A11:B12"/>
    <mergeCell ref="D17:D18"/>
    <mergeCell ref="E17:E18"/>
    <mergeCell ref="F17:F18"/>
    <mergeCell ref="G17:G18"/>
    <mergeCell ref="A17:B18"/>
    <mergeCell ref="D15:D16"/>
    <mergeCell ref="E15:E16"/>
    <mergeCell ref="F15:F16"/>
    <mergeCell ref="G15:G16"/>
    <mergeCell ref="A15:B16"/>
    <mergeCell ref="D21:D22"/>
    <mergeCell ref="E21:E22"/>
    <mergeCell ref="F21:F22"/>
    <mergeCell ref="G21:G22"/>
    <mergeCell ref="A21:B22"/>
    <mergeCell ref="D19:D20"/>
    <mergeCell ref="E19:E20"/>
    <mergeCell ref="F19:F20"/>
    <mergeCell ref="G19:G20"/>
    <mergeCell ref="A19:B20"/>
    <mergeCell ref="A27:G27"/>
    <mergeCell ref="D23:D24"/>
    <mergeCell ref="E23:E24"/>
    <mergeCell ref="F23:F24"/>
    <mergeCell ref="G23:G24"/>
    <mergeCell ref="A26:G26"/>
    <mergeCell ref="A23:B24"/>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sheetPr>
    <tabColor theme="0"/>
  </sheetPr>
  <dimension ref="A1:Z58"/>
  <sheetViews>
    <sheetView view="pageBreakPreview" zoomScaleNormal="100" zoomScaleSheetLayoutView="100" workbookViewId="0">
      <selection sqref="A1:XFD1048576"/>
    </sheetView>
  </sheetViews>
  <sheetFormatPr defaultRowHeight="13.5" x14ac:dyDescent="0.15"/>
  <cols>
    <col min="1" max="26" width="2.77734375" style="126" customWidth="1"/>
    <col min="27" max="16384" width="8.88671875" style="126"/>
  </cols>
  <sheetData>
    <row r="1" spans="1:26" ht="63" customHeight="1" x14ac:dyDescent="0.15"/>
    <row r="2" spans="1:26" x14ac:dyDescent="0.15">
      <c r="H2" s="675" t="str">
        <f>IF(①交付申請書!M8="", "", ①交付申請書!M8)</f>
        <v/>
      </c>
      <c r="I2" s="675"/>
      <c r="J2" s="675"/>
      <c r="K2" s="675"/>
      <c r="L2" s="675"/>
      <c r="M2" s="675"/>
      <c r="N2" s="675"/>
      <c r="O2" s="675"/>
      <c r="P2" s="675"/>
      <c r="Q2" s="675"/>
      <c r="R2" s="126" t="s">
        <v>236</v>
      </c>
    </row>
    <row r="3" spans="1:26" x14ac:dyDescent="0.15">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row>
    <row r="4" spans="1:26" x14ac:dyDescent="0.15">
      <c r="A4" s="126" t="s">
        <v>237</v>
      </c>
    </row>
    <row r="5" spans="1:26" x14ac:dyDescent="0.15">
      <c r="A5" s="130" t="s">
        <v>243</v>
      </c>
      <c r="B5" s="130"/>
      <c r="C5" s="130" t="s">
        <v>247</v>
      </c>
      <c r="D5" s="130"/>
      <c r="E5" s="130"/>
      <c r="F5" s="675" t="str">
        <f>H2</f>
        <v/>
      </c>
      <c r="G5" s="675"/>
      <c r="H5" s="675"/>
      <c r="I5" s="675"/>
      <c r="J5" s="675"/>
      <c r="K5" s="675"/>
      <c r="L5" s="675"/>
      <c r="M5" s="675"/>
      <c r="N5" s="675"/>
      <c r="O5" s="126" t="s">
        <v>238</v>
      </c>
    </row>
    <row r="6" spans="1:26" x14ac:dyDescent="0.15">
      <c r="A6" s="675" t="str">
        <f>IF('②事業計画書(1～4)'!J18="", "", '②事業計画書(1～4)'!J18)</f>
        <v/>
      </c>
      <c r="B6" s="675"/>
      <c r="C6" s="675"/>
      <c r="D6" s="675"/>
      <c r="E6" s="675"/>
      <c r="F6" s="675"/>
      <c r="G6" s="675"/>
      <c r="H6" s="126" t="s">
        <v>239</v>
      </c>
      <c r="I6" s="676" t="str">
        <f>IF('②事業計画書(1～4)'!J19="", "", '②事業計画書(1～4)'!J19)</f>
        <v/>
      </c>
      <c r="J6" s="676"/>
      <c r="K6" s="676"/>
      <c r="L6" s="676"/>
      <c r="M6" s="676"/>
      <c r="N6" s="676"/>
      <c r="O6" s="676"/>
      <c r="P6" s="676"/>
      <c r="Q6" s="676"/>
      <c r="R6" s="676"/>
      <c r="S6" s="676"/>
      <c r="T6" s="676"/>
      <c r="U6" s="676"/>
      <c r="V6" s="676"/>
      <c r="W6" s="126" t="s">
        <v>240</v>
      </c>
    </row>
    <row r="8" spans="1:26" x14ac:dyDescent="0.15">
      <c r="A8" s="126" t="s">
        <v>241</v>
      </c>
    </row>
    <row r="9" spans="1:26" x14ac:dyDescent="0.15">
      <c r="A9" s="126" t="s">
        <v>244</v>
      </c>
      <c r="C9" s="126" t="s">
        <v>248</v>
      </c>
    </row>
    <row r="10" spans="1:26" x14ac:dyDescent="0.15">
      <c r="C10" s="126" t="s">
        <v>242</v>
      </c>
    </row>
    <row r="12" spans="1:26" x14ac:dyDescent="0.15">
      <c r="A12" s="126" t="s">
        <v>245</v>
      </c>
    </row>
    <row r="13" spans="1:26" x14ac:dyDescent="0.15">
      <c r="A13" s="126" t="s">
        <v>246</v>
      </c>
      <c r="C13" s="126" t="s">
        <v>249</v>
      </c>
    </row>
    <row r="14" spans="1:26" x14ac:dyDescent="0.15">
      <c r="B14" s="126" t="s">
        <v>250</v>
      </c>
    </row>
    <row r="15" spans="1:26" x14ac:dyDescent="0.15">
      <c r="B15" s="126" t="s">
        <v>251</v>
      </c>
    </row>
    <row r="17" spans="1:7" x14ac:dyDescent="0.15">
      <c r="A17" s="126" t="s">
        <v>252</v>
      </c>
    </row>
    <row r="18" spans="1:7" x14ac:dyDescent="0.15">
      <c r="A18" s="126" t="s">
        <v>253</v>
      </c>
      <c r="C18" s="126" t="s">
        <v>254</v>
      </c>
    </row>
    <row r="20" spans="1:7" x14ac:dyDescent="0.15">
      <c r="A20" s="126" t="s">
        <v>255</v>
      </c>
    </row>
    <row r="21" spans="1:7" x14ac:dyDescent="0.15">
      <c r="A21" s="126" t="s">
        <v>257</v>
      </c>
      <c r="C21" s="126" t="s">
        <v>256</v>
      </c>
    </row>
    <row r="22" spans="1:7" x14ac:dyDescent="0.15">
      <c r="B22" s="126" t="s">
        <v>258</v>
      </c>
      <c r="G22" s="126" t="s">
        <v>262</v>
      </c>
    </row>
    <row r="23" spans="1:7" x14ac:dyDescent="0.15">
      <c r="B23" s="126" t="s">
        <v>259</v>
      </c>
      <c r="G23" s="126" t="s">
        <v>262</v>
      </c>
    </row>
    <row r="24" spans="1:7" x14ac:dyDescent="0.15">
      <c r="B24" s="126" t="s">
        <v>260</v>
      </c>
      <c r="G24" s="126" t="s">
        <v>262</v>
      </c>
    </row>
    <row r="25" spans="1:7" x14ac:dyDescent="0.15">
      <c r="B25" s="126" t="s">
        <v>261</v>
      </c>
      <c r="G25" s="126" t="s">
        <v>262</v>
      </c>
    </row>
    <row r="26" spans="1:7" x14ac:dyDescent="0.15">
      <c r="A26" s="126">
        <v>2</v>
      </c>
      <c r="B26" s="126" t="s">
        <v>270</v>
      </c>
    </row>
    <row r="28" spans="1:7" x14ac:dyDescent="0.15">
      <c r="A28" s="126" t="s">
        <v>263</v>
      </c>
    </row>
    <row r="29" spans="1:7" x14ac:dyDescent="0.15">
      <c r="A29" s="126" t="s">
        <v>266</v>
      </c>
      <c r="C29" s="126" t="s">
        <v>267</v>
      </c>
    </row>
    <row r="30" spans="1:7" x14ac:dyDescent="0.15">
      <c r="A30" s="126">
        <v>2</v>
      </c>
      <c r="B30" s="126" t="s">
        <v>271</v>
      </c>
    </row>
    <row r="31" spans="1:7" x14ac:dyDescent="0.15">
      <c r="A31" s="126">
        <v>3</v>
      </c>
      <c r="B31" s="126" t="s">
        <v>272</v>
      </c>
    </row>
    <row r="32" spans="1:7" x14ac:dyDescent="0.15">
      <c r="A32" s="126">
        <v>4</v>
      </c>
      <c r="B32" s="126" t="s">
        <v>273</v>
      </c>
    </row>
    <row r="34" spans="1:3" x14ac:dyDescent="0.15">
      <c r="A34" s="126" t="s">
        <v>264</v>
      </c>
    </row>
    <row r="35" spans="1:3" x14ac:dyDescent="0.15">
      <c r="A35" s="126" t="s">
        <v>265</v>
      </c>
      <c r="C35" s="126" t="s">
        <v>268</v>
      </c>
    </row>
    <row r="36" spans="1:3" x14ac:dyDescent="0.15">
      <c r="C36" s="126" t="s">
        <v>269</v>
      </c>
    </row>
    <row r="37" spans="1:3" x14ac:dyDescent="0.15">
      <c r="A37" s="126">
        <v>2</v>
      </c>
      <c r="B37" s="126" t="s">
        <v>274</v>
      </c>
    </row>
    <row r="38" spans="1:3" x14ac:dyDescent="0.15">
      <c r="A38" s="126">
        <v>3</v>
      </c>
      <c r="B38" s="126" t="s">
        <v>275</v>
      </c>
    </row>
    <row r="39" spans="1:3" x14ac:dyDescent="0.15">
      <c r="B39" s="126" t="s">
        <v>276</v>
      </c>
    </row>
    <row r="41" spans="1:3" x14ac:dyDescent="0.15">
      <c r="A41" s="126" t="s">
        <v>277</v>
      </c>
    </row>
    <row r="42" spans="1:3" x14ac:dyDescent="0.15">
      <c r="A42" s="126" t="s">
        <v>278</v>
      </c>
      <c r="C42" s="126" t="s">
        <v>279</v>
      </c>
    </row>
    <row r="44" spans="1:3" x14ac:dyDescent="0.15">
      <c r="A44" s="126" t="s">
        <v>280</v>
      </c>
    </row>
    <row r="45" spans="1:3" x14ac:dyDescent="0.15">
      <c r="A45" s="126" t="s">
        <v>281</v>
      </c>
      <c r="C45" s="126" t="s">
        <v>282</v>
      </c>
    </row>
    <row r="46" spans="1:3" x14ac:dyDescent="0.15">
      <c r="A46" s="126">
        <v>2</v>
      </c>
      <c r="B46" s="126" t="s">
        <v>283</v>
      </c>
    </row>
    <row r="48" spans="1:3" x14ac:dyDescent="0.15">
      <c r="A48" s="126" t="s">
        <v>284</v>
      </c>
    </row>
    <row r="49" spans="1:13" x14ac:dyDescent="0.15">
      <c r="A49" s="131" t="s">
        <v>285</v>
      </c>
      <c r="C49" s="126" t="s">
        <v>286</v>
      </c>
    </row>
    <row r="50" spans="1:13" x14ac:dyDescent="0.15">
      <c r="C50" s="126" t="s">
        <v>287</v>
      </c>
    </row>
    <row r="52" spans="1:13" x14ac:dyDescent="0.15">
      <c r="A52" s="126" t="s">
        <v>288</v>
      </c>
    </row>
    <row r="53" spans="1:13" x14ac:dyDescent="0.15">
      <c r="A53" s="131" t="s">
        <v>289</v>
      </c>
      <c r="C53" s="126" t="s">
        <v>290</v>
      </c>
    </row>
    <row r="54" spans="1:13" x14ac:dyDescent="0.15">
      <c r="C54" s="126" t="s">
        <v>291</v>
      </c>
    </row>
    <row r="57" spans="1:13" x14ac:dyDescent="0.15">
      <c r="A57" s="126" t="s">
        <v>292</v>
      </c>
    </row>
    <row r="58" spans="1:13" x14ac:dyDescent="0.15">
      <c r="B58" s="126" t="s">
        <v>293</v>
      </c>
      <c r="F58" s="674" t="s">
        <v>294</v>
      </c>
      <c r="G58" s="674"/>
      <c r="H58" s="674"/>
      <c r="I58" s="674"/>
      <c r="J58" s="674"/>
      <c r="K58" s="674"/>
      <c r="L58" s="674"/>
      <c r="M58" s="126" t="s">
        <v>295</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tabColor theme="0"/>
    <pageSetUpPr fitToPage="1"/>
  </sheetPr>
  <dimension ref="B1:F38"/>
  <sheetViews>
    <sheetView view="pageBreakPreview" zoomScaleNormal="100" zoomScaleSheetLayoutView="100" workbookViewId="0">
      <selection sqref="A1:XFD1048576"/>
    </sheetView>
  </sheetViews>
  <sheetFormatPr defaultRowHeight="18" customHeight="1" x14ac:dyDescent="0.25"/>
  <cols>
    <col min="1" max="1" width="3.5546875" style="292" customWidth="1"/>
    <col min="2" max="2" width="16.5546875" style="292" customWidth="1"/>
    <col min="3" max="3" width="4.6640625" style="292" customWidth="1"/>
    <col min="4" max="4" width="11.44140625" style="292" customWidth="1"/>
    <col min="5" max="5" width="5" style="292" customWidth="1"/>
    <col min="6" max="6" width="34.77734375" style="292" customWidth="1"/>
    <col min="7" max="16384" width="8.88671875" style="292"/>
  </cols>
  <sheetData>
    <row r="1" spans="2:6" ht="29.25" customHeight="1" x14ac:dyDescent="0.25">
      <c r="C1" s="425" t="s">
        <v>139</v>
      </c>
      <c r="D1" s="426"/>
      <c r="E1" s="425" t="s">
        <v>345</v>
      </c>
      <c r="F1" s="425"/>
    </row>
    <row r="2" spans="2:6" ht="13.15" customHeight="1" x14ac:dyDescent="0.25">
      <c r="B2" s="427"/>
      <c r="C2" s="410"/>
      <c r="D2" s="410"/>
      <c r="E2" s="410"/>
      <c r="F2" s="410"/>
    </row>
    <row r="3" spans="2:6" ht="18" customHeight="1" x14ac:dyDescent="0.25">
      <c r="B3" s="428"/>
      <c r="C3" s="410"/>
      <c r="D3" s="677" t="s">
        <v>461</v>
      </c>
      <c r="E3" s="677"/>
      <c r="F3" s="677"/>
    </row>
    <row r="4" spans="2:6" ht="18" customHeight="1" x14ac:dyDescent="0.25">
      <c r="B4" s="428" t="s">
        <v>117</v>
      </c>
      <c r="C4" s="410"/>
      <c r="D4" s="410"/>
      <c r="E4" s="410"/>
      <c r="F4" s="429" t="s">
        <v>118</v>
      </c>
    </row>
    <row r="5" spans="2:6" ht="18" customHeight="1" x14ac:dyDescent="0.25">
      <c r="B5" s="430" t="s">
        <v>119</v>
      </c>
      <c r="C5" s="680">
        <f>C14</f>
        <v>0</v>
      </c>
      <c r="D5" s="681"/>
      <c r="E5" s="431"/>
      <c r="F5" s="432"/>
    </row>
    <row r="6" spans="2:6" ht="18" customHeight="1" x14ac:dyDescent="0.25">
      <c r="B6" s="433" t="s">
        <v>120</v>
      </c>
      <c r="C6" s="682">
        <f>C26</f>
        <v>0</v>
      </c>
      <c r="D6" s="683"/>
      <c r="E6" s="410"/>
      <c r="F6" s="434"/>
    </row>
    <row r="7" spans="2:6" ht="18" customHeight="1" x14ac:dyDescent="0.25">
      <c r="B7" s="435" t="s">
        <v>121</v>
      </c>
      <c r="C7" s="684">
        <f>C5-C6</f>
        <v>0</v>
      </c>
      <c r="D7" s="685"/>
      <c r="E7" s="436"/>
      <c r="F7" s="437"/>
    </row>
    <row r="8" spans="2:6" ht="13.15" customHeight="1" x14ac:dyDescent="0.25">
      <c r="B8" s="428"/>
      <c r="C8" s="410"/>
      <c r="D8" s="410"/>
      <c r="E8" s="410"/>
      <c r="F8" s="429"/>
    </row>
    <row r="9" spans="2:6" ht="18" customHeight="1" x14ac:dyDescent="0.25">
      <c r="B9" s="292" t="s">
        <v>122</v>
      </c>
      <c r="F9" s="429"/>
    </row>
    <row r="10" spans="2:6" ht="28.5" customHeight="1" x14ac:dyDescent="0.25">
      <c r="B10" s="438" t="s">
        <v>123</v>
      </c>
      <c r="C10" s="678" t="s">
        <v>124</v>
      </c>
      <c r="D10" s="679"/>
      <c r="E10" s="678" t="s">
        <v>125</v>
      </c>
      <c r="F10" s="679"/>
    </row>
    <row r="11" spans="2:6" ht="28.5" customHeight="1" x14ac:dyDescent="0.25">
      <c r="B11" s="439"/>
      <c r="C11" s="686"/>
      <c r="D11" s="687"/>
      <c r="E11" s="688"/>
      <c r="F11" s="689"/>
    </row>
    <row r="12" spans="2:6" ht="28.5" customHeight="1" x14ac:dyDescent="0.25">
      <c r="B12" s="440"/>
      <c r="C12" s="686"/>
      <c r="D12" s="687"/>
      <c r="E12" s="688"/>
      <c r="F12" s="689"/>
    </row>
    <row r="13" spans="2:6" ht="28.5" customHeight="1" thickBot="1" x14ac:dyDescent="0.3">
      <c r="B13" s="441"/>
      <c r="C13" s="690"/>
      <c r="D13" s="691"/>
      <c r="E13" s="692"/>
      <c r="F13" s="693"/>
    </row>
    <row r="14" spans="2:6" ht="28.5" customHeight="1" thickTop="1" x14ac:dyDescent="0.25">
      <c r="B14" s="442" t="s">
        <v>126</v>
      </c>
      <c r="C14" s="694">
        <f>SUM(C11:D13)</f>
        <v>0</v>
      </c>
      <c r="D14" s="695"/>
      <c r="E14" s="696"/>
      <c r="F14" s="697"/>
    </row>
    <row r="15" spans="2:6" ht="13.15" customHeight="1" x14ac:dyDescent="0.25">
      <c r="C15" s="443"/>
      <c r="D15" s="443"/>
      <c r="E15" s="443"/>
    </row>
    <row r="16" spans="2:6" ht="18" customHeight="1" x14ac:dyDescent="0.25">
      <c r="B16" s="292" t="s">
        <v>127</v>
      </c>
    </row>
    <row r="17" spans="2:6" ht="28.5" customHeight="1" x14ac:dyDescent="0.25">
      <c r="B17" s="444" t="s">
        <v>128</v>
      </c>
      <c r="C17" s="698" t="s">
        <v>124</v>
      </c>
      <c r="D17" s="699"/>
      <c r="E17" s="698" t="s">
        <v>125</v>
      </c>
      <c r="F17" s="699"/>
    </row>
    <row r="18" spans="2:6" ht="28.5" customHeight="1" x14ac:dyDescent="0.25">
      <c r="B18" s="445"/>
      <c r="C18" s="700"/>
      <c r="D18" s="701"/>
      <c r="E18" s="702"/>
      <c r="F18" s="703"/>
    </row>
    <row r="19" spans="2:6" ht="28.5" customHeight="1" x14ac:dyDescent="0.25">
      <c r="B19" s="445"/>
      <c r="C19" s="700"/>
      <c r="D19" s="701"/>
      <c r="E19" s="702"/>
      <c r="F19" s="703"/>
    </row>
    <row r="20" spans="2:6" ht="28.5" customHeight="1" x14ac:dyDescent="0.25">
      <c r="B20" s="445"/>
      <c r="C20" s="700"/>
      <c r="D20" s="701"/>
      <c r="E20" s="702"/>
      <c r="F20" s="703"/>
    </row>
    <row r="21" spans="2:6" ht="28.5" customHeight="1" x14ac:dyDescent="0.25">
      <c r="B21" s="445"/>
      <c r="C21" s="700"/>
      <c r="D21" s="701"/>
      <c r="E21" s="702"/>
      <c r="F21" s="703"/>
    </row>
    <row r="22" spans="2:6" ht="28.5" customHeight="1" x14ac:dyDescent="0.25">
      <c r="B22" s="445"/>
      <c r="C22" s="700"/>
      <c r="D22" s="701"/>
      <c r="E22" s="702"/>
      <c r="F22" s="703"/>
    </row>
    <row r="23" spans="2:6" ht="28.5" customHeight="1" x14ac:dyDescent="0.25">
      <c r="B23" s="445"/>
      <c r="C23" s="700"/>
      <c r="D23" s="701"/>
      <c r="E23" s="702"/>
      <c r="F23" s="703"/>
    </row>
    <row r="24" spans="2:6" ht="28.5" customHeight="1" x14ac:dyDescent="0.25">
      <c r="B24" s="445"/>
      <c r="C24" s="700"/>
      <c r="D24" s="701"/>
      <c r="E24" s="702"/>
      <c r="F24" s="703"/>
    </row>
    <row r="25" spans="2:6" ht="28.5" customHeight="1" thickBot="1" x14ac:dyDescent="0.3">
      <c r="B25" s="445"/>
      <c r="C25" s="700"/>
      <c r="D25" s="701"/>
      <c r="E25" s="704"/>
      <c r="F25" s="705"/>
    </row>
    <row r="26" spans="2:6" ht="28.5" customHeight="1" thickTop="1" x14ac:dyDescent="0.25">
      <c r="B26" s="442" t="s">
        <v>126</v>
      </c>
      <c r="C26" s="706">
        <f>SUM(C18:D25)</f>
        <v>0</v>
      </c>
      <c r="D26" s="706"/>
      <c r="E26" s="707"/>
      <c r="F26" s="707"/>
    </row>
    <row r="27" spans="2:6" ht="13.15" customHeight="1" x14ac:dyDescent="0.25">
      <c r="C27" s="443"/>
      <c r="D27" s="443"/>
      <c r="E27" s="443"/>
    </row>
    <row r="28" spans="2:6" ht="18" customHeight="1" x14ac:dyDescent="0.25">
      <c r="D28" s="446" t="s">
        <v>462</v>
      </c>
      <c r="E28" s="447"/>
    </row>
    <row r="29" spans="2:6" ht="18" customHeight="1" x14ac:dyDescent="0.25">
      <c r="D29" s="428" t="s">
        <v>129</v>
      </c>
    </row>
    <row r="30" spans="2:6" ht="18" customHeight="1" x14ac:dyDescent="0.25">
      <c r="C30" s="429" t="s">
        <v>130</v>
      </c>
      <c r="D30" s="708" t="str">
        <f>IF(①交付申請書!L7="", "", ①交付申請書!L7)</f>
        <v/>
      </c>
      <c r="E30" s="708"/>
      <c r="F30" s="708"/>
    </row>
    <row r="31" spans="2:6" ht="18" customHeight="1" x14ac:dyDescent="0.25">
      <c r="C31" s="429" t="s">
        <v>131</v>
      </c>
      <c r="D31" s="449" t="str">
        <f>IF(①交付申請書!M8="", "", ①交付申請書!M8)</f>
        <v/>
      </c>
      <c r="E31" s="428"/>
      <c r="F31" s="428"/>
    </row>
    <row r="32" spans="2:6" ht="18" customHeight="1" x14ac:dyDescent="0.25">
      <c r="C32" s="429"/>
      <c r="E32" s="449" t="str">
        <f>IF(①交付申請書!N9="", "", ①交付申請書!N9)</f>
        <v/>
      </c>
      <c r="F32" s="429"/>
    </row>
    <row r="33" spans="4:6" ht="9.1999999999999993" customHeight="1" x14ac:dyDescent="0.25">
      <c r="F33" s="429"/>
    </row>
    <row r="34" spans="4:6" ht="18" customHeight="1" x14ac:dyDescent="0.25">
      <c r="E34" s="447" t="s">
        <v>463</v>
      </c>
      <c r="F34" s="448"/>
    </row>
    <row r="35" spans="4:6" ht="9.9499999999999993" customHeight="1" x14ac:dyDescent="0.25"/>
    <row r="36" spans="4:6" ht="18" customHeight="1" x14ac:dyDescent="0.25">
      <c r="D36" s="446" t="s">
        <v>462</v>
      </c>
      <c r="E36" s="447"/>
    </row>
    <row r="37" spans="4:6" ht="18" customHeight="1" x14ac:dyDescent="0.25">
      <c r="D37" s="292" t="s">
        <v>132</v>
      </c>
    </row>
    <row r="38" spans="4:6" ht="18" customHeight="1" x14ac:dyDescent="0.25">
      <c r="E38" s="447" t="s">
        <v>464</v>
      </c>
      <c r="F38" s="448"/>
    </row>
  </sheetData>
  <mergeCells count="35">
    <mergeCell ref="C25:D25"/>
    <mergeCell ref="E25:F25"/>
    <mergeCell ref="C26:D26"/>
    <mergeCell ref="E26:F26"/>
    <mergeCell ref="D30:F30"/>
    <mergeCell ref="C22:D22"/>
    <mergeCell ref="E22:F22"/>
    <mergeCell ref="C23:D23"/>
    <mergeCell ref="E23:F23"/>
    <mergeCell ref="C24:D24"/>
    <mergeCell ref="E24:F24"/>
    <mergeCell ref="C19:D19"/>
    <mergeCell ref="E19:F19"/>
    <mergeCell ref="C20:D20"/>
    <mergeCell ref="E20:F20"/>
    <mergeCell ref="C21:D21"/>
    <mergeCell ref="E21:F21"/>
    <mergeCell ref="C14:D14"/>
    <mergeCell ref="E14:F14"/>
    <mergeCell ref="C17:D17"/>
    <mergeCell ref="E17:F17"/>
    <mergeCell ref="C18:D18"/>
    <mergeCell ref="E18:F18"/>
    <mergeCell ref="C11:D11"/>
    <mergeCell ref="E11:F11"/>
    <mergeCell ref="C12:D12"/>
    <mergeCell ref="E12:F12"/>
    <mergeCell ref="C13:D13"/>
    <mergeCell ref="E13:F13"/>
    <mergeCell ref="D3:F3"/>
    <mergeCell ref="C10:D10"/>
    <mergeCell ref="E10:F10"/>
    <mergeCell ref="C5:D5"/>
    <mergeCell ref="C6:D6"/>
    <mergeCell ref="C7:D7"/>
  </mergeCells>
  <phoneticPr fontId="1"/>
  <pageMargins left="0.78740157480314965" right="0.39370078740157483" top="0" bottom="0.59055118110236227" header="0.51181102362204722"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sheetPr>
    <tabColor theme="0"/>
  </sheetPr>
  <dimension ref="A2:AC21"/>
  <sheetViews>
    <sheetView view="pageBreakPreview" zoomScaleNormal="100" zoomScaleSheetLayoutView="100" workbookViewId="0">
      <selection sqref="A1:XFD1048576"/>
    </sheetView>
  </sheetViews>
  <sheetFormatPr defaultRowHeight="15.75" x14ac:dyDescent="0.25"/>
  <cols>
    <col min="1" max="2" width="2.77734375" style="296" customWidth="1"/>
    <col min="3" max="25" width="2.77734375" style="295" customWidth="1"/>
    <col min="26" max="16384" width="8.88671875" style="296"/>
  </cols>
  <sheetData>
    <row r="2" spans="1:25" x14ac:dyDescent="0.25">
      <c r="A2" s="450" t="s">
        <v>306</v>
      </c>
    </row>
    <row r="5" spans="1:25" x14ac:dyDescent="0.25">
      <c r="B5" s="450" t="s">
        <v>296</v>
      </c>
    </row>
    <row r="7" spans="1:25" x14ac:dyDescent="0.25">
      <c r="B7" s="450" t="s">
        <v>297</v>
      </c>
    </row>
    <row r="9" spans="1:25" x14ac:dyDescent="0.25">
      <c r="B9" s="450" t="s">
        <v>298</v>
      </c>
    </row>
    <row r="12" spans="1:25" x14ac:dyDescent="0.25">
      <c r="A12" s="450" t="s">
        <v>299</v>
      </c>
      <c r="C12" s="496"/>
      <c r="D12" s="710"/>
      <c r="E12" s="295" t="s">
        <v>300</v>
      </c>
      <c r="F12" s="710"/>
      <c r="G12" s="710"/>
      <c r="H12" s="295" t="s">
        <v>301</v>
      </c>
      <c r="I12" s="710"/>
      <c r="J12" s="710"/>
      <c r="K12" s="295" t="s">
        <v>302</v>
      </c>
    </row>
    <row r="15" spans="1:25" x14ac:dyDescent="0.25">
      <c r="H15" s="451" t="s">
        <v>303</v>
      </c>
      <c r="I15" s="452"/>
      <c r="J15" s="452"/>
      <c r="K15" s="452"/>
      <c r="L15" s="709" t="str">
        <f>IF(①交付申請書!L7="", "", ①交付申請書!L7)</f>
        <v/>
      </c>
      <c r="M15" s="709"/>
      <c r="N15" s="709"/>
      <c r="O15" s="709"/>
      <c r="P15" s="709"/>
      <c r="Q15" s="709"/>
      <c r="R15" s="709"/>
      <c r="S15" s="709"/>
      <c r="T15" s="709"/>
      <c r="U15" s="709"/>
      <c r="V15" s="709"/>
      <c r="W15" s="709"/>
      <c r="X15" s="709"/>
      <c r="Y15" s="709"/>
    </row>
    <row r="16" spans="1:25" x14ac:dyDescent="0.25">
      <c r="H16" s="453"/>
      <c r="I16" s="453"/>
      <c r="J16" s="453"/>
      <c r="K16" s="453"/>
      <c r="L16" s="453"/>
      <c r="M16" s="453"/>
      <c r="N16" s="453"/>
      <c r="O16" s="453"/>
      <c r="P16" s="453"/>
      <c r="Q16" s="453"/>
      <c r="R16" s="453"/>
      <c r="S16" s="453"/>
      <c r="T16" s="453"/>
      <c r="U16" s="453"/>
      <c r="V16" s="453"/>
      <c r="W16" s="453"/>
      <c r="X16" s="453"/>
      <c r="Y16" s="453"/>
    </row>
    <row r="17" spans="8:29" x14ac:dyDescent="0.25">
      <c r="H17" s="453"/>
      <c r="I17" s="453"/>
      <c r="J17" s="453"/>
      <c r="K17" s="453"/>
      <c r="L17" s="453"/>
      <c r="M17" s="454"/>
      <c r="N17" s="712"/>
      <c r="O17" s="712"/>
      <c r="P17" s="712"/>
      <c r="Q17" s="712"/>
      <c r="R17" s="712"/>
      <c r="S17" s="712"/>
      <c r="T17" s="712"/>
      <c r="U17" s="712"/>
      <c r="V17" s="712"/>
      <c r="W17" s="712"/>
      <c r="X17" s="712"/>
      <c r="Y17" s="712"/>
    </row>
    <row r="18" spans="8:29" x14ac:dyDescent="0.25">
      <c r="H18" s="711" t="s">
        <v>304</v>
      </c>
      <c r="I18" s="711"/>
      <c r="J18" s="711"/>
      <c r="K18" s="711"/>
      <c r="L18" s="711"/>
      <c r="M18" s="711"/>
      <c r="N18" s="709" t="str">
        <f>IF(①交付申請書!M8="", "", ①交付申請書!M8)</f>
        <v/>
      </c>
      <c r="O18" s="709"/>
      <c r="P18" s="709"/>
      <c r="Q18" s="709"/>
      <c r="R18" s="709"/>
      <c r="S18" s="709"/>
      <c r="T18" s="709"/>
      <c r="U18" s="709"/>
      <c r="V18" s="709"/>
      <c r="W18" s="709"/>
      <c r="X18" s="709"/>
      <c r="Y18" s="709"/>
      <c r="AA18" s="301"/>
      <c r="AB18" s="302"/>
      <c r="AC18" s="302"/>
    </row>
    <row r="20" spans="8:29" x14ac:dyDescent="0.25">
      <c r="H20" s="453"/>
      <c r="I20" s="453"/>
      <c r="J20" s="453"/>
      <c r="K20" s="453"/>
      <c r="L20" s="453"/>
      <c r="M20" s="453"/>
      <c r="N20" s="453"/>
      <c r="O20" s="453"/>
      <c r="P20" s="453"/>
      <c r="Q20" s="453"/>
      <c r="R20" s="453"/>
      <c r="S20" s="453"/>
      <c r="T20" s="453"/>
      <c r="U20" s="453"/>
      <c r="V20" s="453"/>
      <c r="W20" s="453"/>
      <c r="X20" s="453"/>
      <c r="Y20" s="453"/>
    </row>
    <row r="21" spans="8:29" x14ac:dyDescent="0.25">
      <c r="H21" s="451" t="s">
        <v>305</v>
      </c>
      <c r="I21" s="452"/>
      <c r="J21" s="452"/>
      <c r="K21" s="709" t="str">
        <f>IF('②事業計画書(1～4)'!K11="", "", '②事業計画書(1～4)'!K11)</f>
        <v/>
      </c>
      <c r="L21" s="709"/>
      <c r="M21" s="709"/>
      <c r="N21" s="709"/>
      <c r="O21" s="709"/>
      <c r="P21" s="709"/>
      <c r="Q21" s="709"/>
      <c r="R21" s="709"/>
      <c r="S21" s="709"/>
      <c r="T21" s="709"/>
      <c r="U21" s="709"/>
      <c r="V21" s="709"/>
      <c r="W21" s="709"/>
      <c r="X21" s="709"/>
      <c r="Y21" s="709"/>
    </row>
  </sheetData>
  <mergeCells count="8">
    <mergeCell ref="K21:Y21"/>
    <mergeCell ref="N18:Y18"/>
    <mergeCell ref="C12:D12"/>
    <mergeCell ref="F12:G12"/>
    <mergeCell ref="I12:J12"/>
    <mergeCell ref="L15:Y15"/>
    <mergeCell ref="H18:M18"/>
    <mergeCell ref="N17:Y17"/>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sheetPr>
    <tabColor theme="0"/>
  </sheetPr>
  <dimension ref="A1:AM55"/>
  <sheetViews>
    <sheetView view="pageBreakPreview" zoomScaleNormal="100" zoomScaleSheetLayoutView="100" workbookViewId="0">
      <selection sqref="A1:XFD1048576"/>
    </sheetView>
  </sheetViews>
  <sheetFormatPr defaultRowHeight="15.75" x14ac:dyDescent="0.25"/>
  <cols>
    <col min="1" max="25" width="2.77734375" style="295" customWidth="1"/>
    <col min="26" max="31" width="8.88671875" style="296"/>
    <col min="32" max="39" width="8.88671875" style="455"/>
    <col min="40" max="16384" width="8.88671875" style="296"/>
  </cols>
  <sheetData>
    <row r="1" spans="1:39" s="455" customFormat="1" ht="17.25" x14ac:dyDescent="0.25">
      <c r="A1" s="738" t="s">
        <v>346</v>
      </c>
      <c r="B1" s="738"/>
      <c r="C1" s="738"/>
      <c r="D1" s="738"/>
      <c r="E1" s="738"/>
      <c r="F1" s="738"/>
      <c r="G1" s="738"/>
      <c r="H1" s="738"/>
      <c r="I1" s="738"/>
      <c r="J1" s="738"/>
      <c r="K1" s="738"/>
      <c r="L1" s="738"/>
      <c r="M1" s="738"/>
      <c r="N1" s="738"/>
      <c r="O1" s="738"/>
      <c r="P1" s="738"/>
      <c r="Q1" s="738"/>
      <c r="R1" s="738"/>
      <c r="S1" s="738"/>
      <c r="T1" s="738"/>
      <c r="U1" s="738"/>
      <c r="V1" s="738"/>
      <c r="W1" s="738"/>
      <c r="X1" s="738"/>
      <c r="Y1" s="738"/>
    </row>
    <row r="2" spans="1:39" s="455" customFormat="1" ht="6.75" customHeight="1" x14ac:dyDescent="0.25">
      <c r="A2" s="456"/>
      <c r="B2" s="456"/>
      <c r="C2" s="456"/>
      <c r="D2" s="456"/>
      <c r="E2" s="456"/>
      <c r="F2" s="456"/>
      <c r="G2" s="456"/>
      <c r="H2" s="456"/>
      <c r="I2" s="456"/>
      <c r="J2" s="456"/>
      <c r="K2" s="456"/>
      <c r="L2" s="456"/>
      <c r="M2" s="456"/>
      <c r="N2" s="456"/>
      <c r="O2" s="456"/>
      <c r="P2" s="456"/>
      <c r="Q2" s="456"/>
      <c r="R2" s="456"/>
      <c r="S2" s="456"/>
      <c r="T2" s="456"/>
      <c r="U2" s="456"/>
      <c r="V2" s="456"/>
      <c r="W2" s="456"/>
      <c r="X2" s="456"/>
      <c r="Y2" s="456"/>
    </row>
    <row r="3" spans="1:39" s="455" customFormat="1" x14ac:dyDescent="0.25">
      <c r="A3" s="310"/>
      <c r="B3" s="457"/>
      <c r="C3" s="457"/>
      <c r="D3" s="457"/>
      <c r="E3" s="457"/>
      <c r="F3" s="457"/>
      <c r="G3" s="457"/>
      <c r="H3" s="732" t="s">
        <v>368</v>
      </c>
      <c r="I3" s="732"/>
      <c r="J3" s="732"/>
      <c r="K3" s="732"/>
      <c r="L3" s="732"/>
      <c r="M3" s="732"/>
      <c r="N3" s="732"/>
      <c r="O3" s="732"/>
      <c r="P3" s="732"/>
      <c r="Q3" s="732"/>
      <c r="R3" s="732"/>
      <c r="S3" s="310"/>
      <c r="T3" s="457"/>
      <c r="U3" s="457"/>
      <c r="V3" s="457"/>
      <c r="W3" s="457"/>
      <c r="X3" s="457"/>
      <c r="Y3" s="457"/>
    </row>
    <row r="4" spans="1:39" s="455" customFormat="1" ht="12.75" customHeight="1" x14ac:dyDescent="0.25">
      <c r="A4" s="310"/>
      <c r="B4" s="310"/>
      <c r="C4" s="310"/>
      <c r="D4" s="310"/>
      <c r="E4" s="310"/>
      <c r="F4" s="310"/>
      <c r="G4" s="310"/>
      <c r="H4" s="310"/>
      <c r="I4" s="310"/>
      <c r="J4" s="310"/>
      <c r="K4" s="310"/>
      <c r="L4" s="310"/>
      <c r="M4" s="310"/>
      <c r="N4" s="310"/>
      <c r="O4" s="310"/>
      <c r="P4" s="310"/>
      <c r="Q4" s="310"/>
      <c r="R4" s="310"/>
      <c r="S4" s="310"/>
      <c r="T4" s="310"/>
      <c r="U4" s="310"/>
      <c r="V4" s="310"/>
      <c r="W4" s="310"/>
      <c r="X4" s="310"/>
      <c r="Y4" s="310"/>
    </row>
    <row r="5" spans="1:39" s="460" customFormat="1" ht="15.75" customHeight="1" x14ac:dyDescent="0.25">
      <c r="A5" s="458" t="s">
        <v>347</v>
      </c>
      <c r="B5" s="458"/>
      <c r="C5" s="458"/>
      <c r="D5" s="458"/>
      <c r="E5" s="458"/>
      <c r="F5" s="458"/>
      <c r="G5" s="458"/>
      <c r="H5" s="458"/>
      <c r="I5" s="458"/>
      <c r="J5" s="458"/>
      <c r="K5" s="458"/>
      <c r="L5" s="458"/>
      <c r="M5" s="458"/>
      <c r="N5" s="458"/>
      <c r="O5" s="458"/>
      <c r="P5" s="459" t="s">
        <v>348</v>
      </c>
      <c r="Q5" s="739"/>
      <c r="R5" s="739"/>
      <c r="S5" s="458" t="s">
        <v>351</v>
      </c>
      <c r="T5" s="739"/>
      <c r="U5" s="739"/>
      <c r="V5" s="458" t="s">
        <v>350</v>
      </c>
      <c r="W5" s="739"/>
      <c r="X5" s="739"/>
      <c r="Y5" s="458" t="s">
        <v>349</v>
      </c>
      <c r="AF5" s="455"/>
      <c r="AG5" s="455"/>
      <c r="AH5" s="455"/>
      <c r="AI5" s="455"/>
      <c r="AJ5" s="455"/>
      <c r="AK5" s="455"/>
      <c r="AL5" s="455"/>
      <c r="AM5" s="455"/>
    </row>
    <row r="6" spans="1:39" s="460" customFormat="1" ht="15.75" customHeight="1" x14ac:dyDescent="0.25">
      <c r="A6" s="458"/>
      <c r="B6" s="458"/>
      <c r="C6" s="458"/>
      <c r="D6" s="458"/>
      <c r="E6" s="458"/>
      <c r="F6" s="458"/>
      <c r="G6" s="725" t="s">
        <v>352</v>
      </c>
      <c r="H6" s="725"/>
      <c r="I6" s="725"/>
      <c r="J6" s="725"/>
      <c r="K6" s="458" t="s">
        <v>360</v>
      </c>
      <c r="L6" s="736">
        <f>'②事業計画書(1～4)'!I9</f>
        <v>0</v>
      </c>
      <c r="M6" s="736"/>
      <c r="N6" s="475" t="s">
        <v>361</v>
      </c>
      <c r="O6" s="736">
        <f>'②事業計画書(1～4)'!L9</f>
        <v>0</v>
      </c>
      <c r="P6" s="736"/>
      <c r="Q6" s="736"/>
      <c r="R6" s="458"/>
      <c r="S6" s="458"/>
      <c r="T6" s="458"/>
      <c r="U6" s="458"/>
      <c r="V6" s="458"/>
      <c r="W6" s="458"/>
      <c r="X6" s="458"/>
      <c r="Y6" s="458"/>
      <c r="AF6" s="455"/>
      <c r="AG6" s="455"/>
      <c r="AH6" s="455"/>
      <c r="AI6" s="455"/>
      <c r="AJ6" s="455"/>
      <c r="AK6" s="455"/>
      <c r="AL6" s="455"/>
      <c r="AM6" s="455"/>
    </row>
    <row r="7" spans="1:39" s="460" customFormat="1" ht="15.75" customHeight="1" x14ac:dyDescent="0.25">
      <c r="A7" s="458"/>
      <c r="B7" s="458"/>
      <c r="C7" s="458"/>
      <c r="D7" s="458"/>
      <c r="E7" s="458"/>
      <c r="F7" s="458"/>
      <c r="G7" s="725" t="s">
        <v>353</v>
      </c>
      <c r="H7" s="725"/>
      <c r="I7" s="725"/>
      <c r="J7" s="725"/>
      <c r="K7" s="733" t="str">
        <f>IF(①交付申請書!L7="", "", ①交付申請書!L7)</f>
        <v/>
      </c>
      <c r="L7" s="733"/>
      <c r="M7" s="733"/>
      <c r="N7" s="733"/>
      <c r="O7" s="733"/>
      <c r="P7" s="733"/>
      <c r="Q7" s="733"/>
      <c r="R7" s="733"/>
      <c r="S7" s="733"/>
      <c r="T7" s="733"/>
      <c r="U7" s="733"/>
      <c r="V7" s="733"/>
      <c r="W7" s="733"/>
      <c r="X7" s="733"/>
      <c r="Y7" s="733"/>
      <c r="AF7" s="455"/>
      <c r="AG7" s="455"/>
      <c r="AH7" s="455"/>
      <c r="AI7" s="455"/>
      <c r="AJ7" s="455"/>
      <c r="AK7" s="455"/>
      <c r="AL7" s="455"/>
      <c r="AM7" s="455"/>
    </row>
    <row r="8" spans="1:39" s="460" customFormat="1" ht="15.75" customHeight="1" x14ac:dyDescent="0.25">
      <c r="A8" s="458"/>
      <c r="B8" s="458"/>
      <c r="C8" s="458"/>
      <c r="D8" s="458"/>
      <c r="E8" s="458"/>
      <c r="F8" s="458"/>
      <c r="G8" s="725" t="s">
        <v>354</v>
      </c>
      <c r="H8" s="725"/>
      <c r="I8" s="725"/>
      <c r="J8" s="725"/>
      <c r="K8" s="733"/>
      <c r="L8" s="733"/>
      <c r="M8" s="733"/>
      <c r="N8" s="733"/>
      <c r="O8" s="733"/>
      <c r="P8" s="733"/>
      <c r="Q8" s="733"/>
      <c r="R8" s="733"/>
      <c r="S8" s="733"/>
      <c r="T8" s="733"/>
      <c r="U8" s="733"/>
      <c r="V8" s="733"/>
      <c r="W8" s="733"/>
      <c r="X8" s="733"/>
      <c r="Y8" s="733"/>
      <c r="AF8" s="455"/>
      <c r="AG8" s="455"/>
      <c r="AH8" s="455"/>
      <c r="AI8" s="455"/>
      <c r="AJ8" s="455"/>
      <c r="AK8" s="455"/>
      <c r="AL8" s="455"/>
      <c r="AM8" s="455"/>
    </row>
    <row r="9" spans="1:39" s="460" customFormat="1" ht="15.75" customHeight="1" x14ac:dyDescent="0.25">
      <c r="A9" s="458"/>
      <c r="B9" s="458"/>
      <c r="C9" s="458"/>
      <c r="D9" s="458"/>
      <c r="E9" s="458"/>
      <c r="F9" s="458"/>
      <c r="G9" s="725" t="s">
        <v>355</v>
      </c>
      <c r="H9" s="725"/>
      <c r="I9" s="725"/>
      <c r="J9" s="725"/>
      <c r="K9" s="734" t="str">
        <f>IF('②事業計画書(1～4)'!K11="", "", '②事業計画書(1～4)'!K11)</f>
        <v/>
      </c>
      <c r="L9" s="734"/>
      <c r="M9" s="734"/>
      <c r="N9" s="734"/>
      <c r="O9" s="734"/>
      <c r="P9" s="734"/>
      <c r="Q9" s="734"/>
      <c r="R9" s="734"/>
      <c r="S9" s="734"/>
      <c r="T9" s="734"/>
      <c r="U9" s="734"/>
      <c r="V9" s="734"/>
      <c r="W9" s="734"/>
      <c r="X9" s="734"/>
      <c r="Y9" s="734"/>
      <c r="AF9" s="455"/>
      <c r="AG9" s="455"/>
      <c r="AH9" s="455"/>
      <c r="AI9" s="455"/>
      <c r="AJ9" s="455"/>
      <c r="AK9" s="455"/>
      <c r="AL9" s="455"/>
      <c r="AM9" s="455"/>
    </row>
    <row r="10" spans="1:39" s="460" customFormat="1" ht="15.75" customHeight="1" x14ac:dyDescent="0.25">
      <c r="A10" s="458"/>
      <c r="B10" s="458"/>
      <c r="C10" s="458"/>
      <c r="D10" s="458"/>
      <c r="E10" s="458"/>
      <c r="F10" s="458"/>
      <c r="G10" s="725" t="s">
        <v>356</v>
      </c>
      <c r="H10" s="725"/>
      <c r="I10" s="725"/>
      <c r="J10" s="725"/>
      <c r="K10" s="735"/>
      <c r="L10" s="735"/>
      <c r="M10" s="735"/>
      <c r="N10" s="735"/>
      <c r="O10" s="735"/>
      <c r="P10" s="735"/>
      <c r="Q10" s="735"/>
      <c r="R10" s="735"/>
      <c r="S10" s="735"/>
      <c r="T10" s="735"/>
      <c r="U10" s="735"/>
      <c r="V10" s="735"/>
      <c r="W10" s="735"/>
      <c r="X10" s="735"/>
      <c r="Y10" s="735"/>
      <c r="AF10" s="455"/>
      <c r="AG10" s="455"/>
      <c r="AH10" s="455"/>
      <c r="AI10" s="455"/>
      <c r="AJ10" s="455"/>
      <c r="AK10" s="455"/>
      <c r="AL10" s="455"/>
      <c r="AM10" s="455"/>
    </row>
    <row r="11" spans="1:39" s="460" customFormat="1" ht="15.75" customHeight="1" x14ac:dyDescent="0.25">
      <c r="A11" s="458"/>
      <c r="B11" s="458"/>
      <c r="C11" s="458"/>
      <c r="D11" s="458"/>
      <c r="E11" s="458"/>
      <c r="F11" s="458"/>
      <c r="G11" s="725" t="s">
        <v>357</v>
      </c>
      <c r="H11" s="725"/>
      <c r="I11" s="725"/>
      <c r="J11" s="725"/>
      <c r="K11" s="737" t="str">
        <f>IF(①交付申請書!M8="", "", ①交付申請書!M8)</f>
        <v/>
      </c>
      <c r="L11" s="737"/>
      <c r="M11" s="737"/>
      <c r="N11" s="737"/>
      <c r="O11" s="737"/>
      <c r="P11" s="737"/>
      <c r="Q11" s="737"/>
      <c r="R11" s="737"/>
      <c r="S11" s="737"/>
      <c r="T11" s="737"/>
      <c r="U11" s="737"/>
      <c r="V11" s="737"/>
      <c r="W11" s="737"/>
      <c r="X11" s="737"/>
      <c r="Y11" s="737"/>
      <c r="AF11" s="455"/>
      <c r="AG11" s="455"/>
      <c r="AH11" s="455"/>
      <c r="AI11" s="455"/>
      <c r="AJ11" s="455"/>
      <c r="AK11" s="455"/>
      <c r="AL11" s="455"/>
      <c r="AM11" s="455"/>
    </row>
    <row r="12" spans="1:39" s="460" customFormat="1" ht="15.75" customHeight="1" x14ac:dyDescent="0.25">
      <c r="A12" s="458"/>
      <c r="B12" s="458"/>
      <c r="C12" s="458"/>
      <c r="D12" s="458"/>
      <c r="E12" s="458"/>
      <c r="F12" s="725" t="s">
        <v>358</v>
      </c>
      <c r="G12" s="725"/>
      <c r="H12" s="725"/>
      <c r="I12" s="725"/>
      <c r="J12" s="725"/>
      <c r="K12" s="733" t="str">
        <f>IF(①交付申請書!N9="", "", ①交付申請書!N9)</f>
        <v/>
      </c>
      <c r="L12" s="733"/>
      <c r="M12" s="733"/>
      <c r="N12" s="733"/>
      <c r="O12" s="733"/>
      <c r="P12" s="733"/>
      <c r="Q12" s="733"/>
      <c r="R12" s="733"/>
      <c r="S12" s="733"/>
      <c r="T12" s="733"/>
      <c r="U12" s="733"/>
      <c r="V12" s="733"/>
      <c r="W12" s="733"/>
      <c r="X12" s="733"/>
      <c r="Y12" s="733"/>
      <c r="AF12" s="455"/>
      <c r="AG12" s="455"/>
      <c r="AH12" s="455"/>
      <c r="AI12" s="455"/>
      <c r="AJ12" s="455"/>
      <c r="AK12" s="455"/>
      <c r="AL12" s="455"/>
      <c r="AM12" s="455"/>
    </row>
    <row r="13" spans="1:39" s="460" customFormat="1" ht="15.75" customHeight="1" x14ac:dyDescent="0.25">
      <c r="A13" s="458"/>
      <c r="B13" s="458"/>
      <c r="C13" s="458"/>
      <c r="D13" s="458"/>
      <c r="E13" s="458"/>
      <c r="F13" s="725" t="s">
        <v>359</v>
      </c>
      <c r="G13" s="725"/>
      <c r="H13" s="725"/>
      <c r="I13" s="725"/>
      <c r="J13" s="725"/>
      <c r="K13" s="733"/>
      <c r="L13" s="733"/>
      <c r="M13" s="733"/>
      <c r="N13" s="733"/>
      <c r="O13" s="733"/>
      <c r="P13" s="733"/>
      <c r="Q13" s="733"/>
      <c r="R13" s="733"/>
      <c r="S13" s="733"/>
      <c r="T13" s="733"/>
      <c r="U13" s="733"/>
      <c r="V13" s="733"/>
      <c r="W13" s="733"/>
      <c r="X13" s="733"/>
      <c r="Y13" s="733"/>
      <c r="AF13" s="455"/>
      <c r="AG13" s="455"/>
      <c r="AH13" s="455"/>
      <c r="AI13" s="455"/>
      <c r="AJ13" s="455"/>
      <c r="AK13" s="455"/>
      <c r="AL13" s="455"/>
      <c r="AM13" s="455"/>
    </row>
    <row r="14" spans="1:39" s="460" customFormat="1" ht="12" customHeight="1" x14ac:dyDescent="0.25">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AF14" s="455"/>
      <c r="AG14" s="455"/>
      <c r="AH14" s="455"/>
      <c r="AI14" s="455"/>
      <c r="AJ14" s="455"/>
      <c r="AK14" s="455"/>
      <c r="AL14" s="455"/>
      <c r="AM14" s="455"/>
    </row>
    <row r="15" spans="1:39" s="460" customFormat="1" ht="13.5" customHeight="1" x14ac:dyDescent="0.25">
      <c r="A15" s="458" t="s">
        <v>362</v>
      </c>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AF15" s="455"/>
      <c r="AG15" s="455"/>
      <c r="AH15" s="455"/>
      <c r="AI15" s="455"/>
      <c r="AJ15" s="455"/>
      <c r="AK15" s="455"/>
      <c r="AL15" s="455"/>
      <c r="AM15" s="455"/>
    </row>
    <row r="16" spans="1:39" s="460" customFormat="1" ht="13.5" customHeight="1" x14ac:dyDescent="0.25">
      <c r="A16" s="458" t="s">
        <v>363</v>
      </c>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AF16" s="455"/>
      <c r="AG16" s="455"/>
      <c r="AH16" s="455"/>
      <c r="AI16" s="455"/>
      <c r="AJ16" s="455"/>
      <c r="AK16" s="455"/>
      <c r="AL16" s="455"/>
      <c r="AM16" s="455"/>
    </row>
    <row r="17" spans="1:39" s="455" customFormat="1" ht="9" customHeight="1" x14ac:dyDescent="0.25">
      <c r="A17" s="310"/>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row>
    <row r="18" spans="1:39" s="455" customFormat="1" ht="16.5" x14ac:dyDescent="0.25">
      <c r="A18" s="310"/>
      <c r="B18" s="461" t="s">
        <v>370</v>
      </c>
      <c r="C18" s="462"/>
      <c r="D18" s="462" t="s">
        <v>364</v>
      </c>
      <c r="E18" s="462"/>
      <c r="F18" s="462"/>
      <c r="G18" s="462"/>
      <c r="H18" s="462"/>
      <c r="I18" s="462"/>
      <c r="J18" s="462"/>
      <c r="K18" s="462"/>
      <c r="L18" s="462"/>
      <c r="M18" s="462"/>
      <c r="N18" s="462"/>
      <c r="O18" s="462"/>
      <c r="P18" s="462"/>
      <c r="Q18" s="462"/>
      <c r="R18" s="462"/>
      <c r="S18" s="462"/>
      <c r="T18" s="462"/>
      <c r="U18" s="462"/>
      <c r="V18" s="462"/>
      <c r="W18" s="463"/>
      <c r="X18" s="463"/>
      <c r="Y18" s="463"/>
    </row>
    <row r="19" spans="1:39" s="455" customFormat="1" ht="7.5" customHeight="1" x14ac:dyDescent="0.25">
      <c r="A19" s="310"/>
      <c r="B19" s="464"/>
      <c r="C19" s="462"/>
      <c r="D19" s="462"/>
      <c r="E19" s="462"/>
      <c r="F19" s="462"/>
      <c r="G19" s="462"/>
      <c r="H19" s="462"/>
      <c r="I19" s="462"/>
      <c r="J19" s="462"/>
      <c r="K19" s="462"/>
      <c r="L19" s="462"/>
      <c r="M19" s="462"/>
      <c r="N19" s="462"/>
      <c r="O19" s="462"/>
      <c r="P19" s="462"/>
      <c r="Q19" s="462"/>
      <c r="R19" s="462"/>
      <c r="S19" s="462"/>
      <c r="T19" s="462"/>
      <c r="U19" s="462"/>
      <c r="V19" s="462"/>
      <c r="W19" s="463"/>
      <c r="X19" s="463"/>
      <c r="Y19" s="463"/>
    </row>
    <row r="20" spans="1:39" s="455" customFormat="1" ht="16.5" x14ac:dyDescent="0.25">
      <c r="A20" s="310"/>
      <c r="B20" s="461" t="s">
        <v>371</v>
      </c>
      <c r="C20" s="462"/>
      <c r="D20" s="462" t="s">
        <v>465</v>
      </c>
      <c r="E20" s="462"/>
      <c r="F20" s="462"/>
      <c r="G20" s="462"/>
      <c r="H20" s="462"/>
      <c r="I20" s="462"/>
      <c r="J20" s="462"/>
      <c r="K20" s="462"/>
      <c r="L20" s="462"/>
      <c r="M20" s="462"/>
      <c r="N20" s="462"/>
      <c r="O20" s="462"/>
      <c r="P20" s="462"/>
      <c r="Q20" s="462"/>
      <c r="R20" s="462"/>
      <c r="S20" s="462"/>
      <c r="T20" s="462"/>
      <c r="U20" s="462"/>
      <c r="V20" s="462"/>
      <c r="W20" s="463"/>
      <c r="X20" s="463"/>
      <c r="Y20" s="463"/>
    </row>
    <row r="21" spans="1:39" s="455" customFormat="1" ht="16.5" x14ac:dyDescent="0.25">
      <c r="A21" s="310"/>
      <c r="B21" s="462"/>
      <c r="C21" s="462"/>
      <c r="D21" s="465" t="s">
        <v>365</v>
      </c>
      <c r="E21" s="731"/>
      <c r="F21" s="731"/>
      <c r="G21" s="731"/>
      <c r="H21" s="731"/>
      <c r="I21" s="731"/>
      <c r="J21" s="731"/>
      <c r="K21" s="731"/>
      <c r="L21" s="731"/>
      <c r="M21" s="465" t="s">
        <v>366</v>
      </c>
      <c r="N21" s="462" t="s">
        <v>367</v>
      </c>
      <c r="O21" s="462"/>
      <c r="P21" s="462"/>
      <c r="Q21" s="462"/>
      <c r="R21" s="462"/>
      <c r="S21" s="462"/>
      <c r="T21" s="462"/>
      <c r="U21" s="462"/>
      <c r="V21" s="462"/>
      <c r="W21" s="463"/>
      <c r="X21" s="463"/>
      <c r="Y21" s="463"/>
    </row>
    <row r="22" spans="1:39" s="455" customFormat="1" ht="6.75" customHeight="1" x14ac:dyDescent="0.25">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row>
    <row r="23" spans="1:39" s="460" customFormat="1" ht="15.75" customHeight="1" x14ac:dyDescent="0.25">
      <c r="A23" s="726" t="s">
        <v>466</v>
      </c>
      <c r="B23" s="726"/>
      <c r="C23" s="726"/>
      <c r="D23" s="726"/>
      <c r="E23" s="726"/>
      <c r="F23" s="726"/>
      <c r="G23" s="726"/>
      <c r="H23" s="726"/>
      <c r="I23" s="726"/>
      <c r="J23" s="726"/>
      <c r="K23" s="726"/>
      <c r="L23" s="726"/>
      <c r="M23" s="726"/>
      <c r="N23" s="726"/>
      <c r="O23" s="726"/>
      <c r="P23" s="726"/>
      <c r="Q23" s="726"/>
      <c r="R23" s="726"/>
      <c r="S23" s="726"/>
      <c r="T23" s="726"/>
      <c r="U23" s="726"/>
      <c r="V23" s="726"/>
      <c r="W23" s="726"/>
      <c r="X23" s="726"/>
      <c r="Y23" s="726"/>
      <c r="AF23" s="455"/>
      <c r="AG23" s="455"/>
      <c r="AH23" s="455"/>
      <c r="AI23" s="455"/>
      <c r="AJ23" s="455"/>
      <c r="AK23" s="455"/>
      <c r="AL23" s="455"/>
      <c r="AM23" s="455"/>
    </row>
    <row r="24" spans="1:39" s="460" customFormat="1" ht="15.75" customHeight="1" x14ac:dyDescent="0.25">
      <c r="A24" s="726"/>
      <c r="B24" s="726"/>
      <c r="C24" s="726"/>
      <c r="D24" s="726"/>
      <c r="E24" s="726"/>
      <c r="F24" s="726"/>
      <c r="G24" s="726"/>
      <c r="H24" s="726"/>
      <c r="I24" s="726"/>
      <c r="J24" s="726"/>
      <c r="K24" s="726"/>
      <c r="L24" s="726"/>
      <c r="M24" s="726"/>
      <c r="N24" s="726"/>
      <c r="O24" s="726"/>
      <c r="P24" s="726"/>
      <c r="Q24" s="726"/>
      <c r="R24" s="726"/>
      <c r="S24" s="726"/>
      <c r="T24" s="726"/>
      <c r="U24" s="726"/>
      <c r="V24" s="726"/>
      <c r="W24" s="726"/>
      <c r="X24" s="726"/>
      <c r="Y24" s="726"/>
      <c r="AF24" s="455"/>
      <c r="AG24" s="455"/>
      <c r="AH24" s="455"/>
      <c r="AI24" s="455"/>
      <c r="AJ24" s="455"/>
      <c r="AK24" s="455"/>
      <c r="AL24" s="455"/>
      <c r="AM24" s="455"/>
    </row>
    <row r="25" spans="1:39" s="460" customFormat="1" ht="15.75" customHeight="1" x14ac:dyDescent="0.25">
      <c r="A25" s="726"/>
      <c r="B25" s="726"/>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AF25" s="455"/>
      <c r="AG25" s="455"/>
      <c r="AH25" s="455"/>
      <c r="AI25" s="455"/>
      <c r="AJ25" s="455"/>
      <c r="AK25" s="455"/>
      <c r="AL25" s="455"/>
      <c r="AM25" s="455"/>
    </row>
    <row r="26" spans="1:39" s="460" customFormat="1" ht="13.5" customHeight="1" x14ac:dyDescent="0.25">
      <c r="A26" s="726"/>
      <c r="B26" s="726"/>
      <c r="C26" s="726"/>
      <c r="D26" s="726"/>
      <c r="E26" s="726"/>
      <c r="F26" s="726"/>
      <c r="G26" s="726"/>
      <c r="H26" s="726"/>
      <c r="I26" s="726"/>
      <c r="J26" s="726"/>
      <c r="K26" s="726"/>
      <c r="L26" s="726"/>
      <c r="M26" s="726"/>
      <c r="N26" s="726"/>
      <c r="O26" s="726"/>
      <c r="P26" s="726"/>
      <c r="Q26" s="726"/>
      <c r="R26" s="726"/>
      <c r="S26" s="726"/>
      <c r="T26" s="726"/>
      <c r="U26" s="726"/>
      <c r="V26" s="726"/>
      <c r="W26" s="726"/>
      <c r="X26" s="726"/>
      <c r="Y26" s="726"/>
      <c r="AF26" s="455"/>
      <c r="AG26" s="455"/>
      <c r="AH26" s="455"/>
      <c r="AI26" s="455"/>
      <c r="AJ26" s="455"/>
      <c r="AK26" s="455"/>
      <c r="AL26" s="455"/>
      <c r="AM26" s="455"/>
    </row>
    <row r="27" spans="1:39" s="460" customFormat="1" ht="15.75" customHeight="1" x14ac:dyDescent="0.25">
      <c r="A27" s="725" t="s">
        <v>369</v>
      </c>
      <c r="B27" s="725"/>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AF27" s="455"/>
      <c r="AG27" s="455"/>
      <c r="AH27" s="455"/>
      <c r="AI27" s="455"/>
      <c r="AJ27" s="455"/>
      <c r="AK27" s="455"/>
      <c r="AL27" s="455"/>
      <c r="AM27" s="455"/>
    </row>
    <row r="28" spans="1:39" s="460" customFormat="1" ht="36" customHeight="1" x14ac:dyDescent="0.25">
      <c r="A28" s="721" t="s">
        <v>372</v>
      </c>
      <c r="B28" s="721"/>
      <c r="C28" s="721"/>
      <c r="D28" s="721"/>
      <c r="E28" s="721"/>
      <c r="F28" s="721"/>
      <c r="G28" s="721"/>
      <c r="H28" s="715"/>
      <c r="I28" s="715"/>
      <c r="J28" s="715"/>
      <c r="K28" s="715"/>
      <c r="L28" s="715"/>
      <c r="M28" s="715"/>
      <c r="N28" s="716"/>
      <c r="O28" s="727" t="s">
        <v>377</v>
      </c>
      <c r="P28" s="728"/>
      <c r="Q28" s="729"/>
      <c r="R28" s="714"/>
      <c r="S28" s="715"/>
      <c r="T28" s="715"/>
      <c r="U28" s="715"/>
      <c r="V28" s="715"/>
      <c r="W28" s="716"/>
      <c r="X28" s="714" t="s">
        <v>378</v>
      </c>
      <c r="Y28" s="715"/>
      <c r="AF28" s="455"/>
      <c r="AG28" s="455"/>
      <c r="AH28" s="455"/>
      <c r="AI28" s="455"/>
      <c r="AJ28" s="455"/>
      <c r="AK28" s="455"/>
      <c r="AL28" s="455"/>
      <c r="AM28" s="455"/>
    </row>
    <row r="29" spans="1:39" s="460" customFormat="1" ht="42.75" customHeight="1" x14ac:dyDescent="0.25">
      <c r="A29" s="730" t="s">
        <v>373</v>
      </c>
      <c r="B29" s="730"/>
      <c r="C29" s="730"/>
      <c r="D29" s="730"/>
      <c r="E29" s="730"/>
      <c r="F29" s="730"/>
      <c r="G29" s="730"/>
      <c r="H29" s="715" t="s">
        <v>380</v>
      </c>
      <c r="I29" s="715"/>
      <c r="J29" s="715"/>
      <c r="K29" s="715"/>
      <c r="L29" s="715"/>
      <c r="M29" s="715"/>
      <c r="N29" s="715"/>
      <c r="O29" s="715"/>
      <c r="P29" s="721" t="s">
        <v>379</v>
      </c>
      <c r="Q29" s="721"/>
      <c r="R29" s="721"/>
      <c r="S29" s="466"/>
      <c r="T29" s="467"/>
      <c r="U29" s="467"/>
      <c r="V29" s="467"/>
      <c r="W29" s="467"/>
      <c r="X29" s="467"/>
      <c r="Y29" s="468"/>
      <c r="AF29" s="455"/>
      <c r="AG29" s="455"/>
      <c r="AH29" s="455"/>
      <c r="AI29" s="455"/>
      <c r="AJ29" s="455"/>
      <c r="AK29" s="455"/>
      <c r="AL29" s="455"/>
      <c r="AM29" s="455"/>
    </row>
    <row r="30" spans="1:39" s="460" customFormat="1" ht="15.75" customHeight="1" x14ac:dyDescent="0.25">
      <c r="A30" s="721" t="s">
        <v>374</v>
      </c>
      <c r="B30" s="721"/>
      <c r="C30" s="721"/>
      <c r="D30" s="721" t="s">
        <v>375</v>
      </c>
      <c r="E30" s="721"/>
      <c r="F30" s="721"/>
      <c r="G30" s="721"/>
      <c r="H30" s="713"/>
      <c r="I30" s="713"/>
      <c r="J30" s="713"/>
      <c r="K30" s="713"/>
      <c r="L30" s="713"/>
      <c r="M30" s="713"/>
      <c r="N30" s="713"/>
      <c r="O30" s="713"/>
      <c r="P30" s="713"/>
      <c r="Q30" s="713"/>
      <c r="R30" s="713"/>
      <c r="S30" s="713"/>
      <c r="T30" s="713"/>
      <c r="U30" s="713"/>
      <c r="V30" s="713"/>
      <c r="W30" s="713"/>
      <c r="X30" s="713"/>
      <c r="Y30" s="713"/>
      <c r="AF30" s="455"/>
      <c r="AG30" s="455"/>
      <c r="AH30" s="455"/>
      <c r="AI30" s="455"/>
      <c r="AJ30" s="455"/>
      <c r="AK30" s="455"/>
      <c r="AL30" s="455"/>
      <c r="AM30" s="455"/>
    </row>
    <row r="31" spans="1:39" s="460" customFormat="1" ht="15.75" customHeight="1" x14ac:dyDescent="0.25">
      <c r="A31" s="721"/>
      <c r="B31" s="721"/>
      <c r="C31" s="721"/>
      <c r="D31" s="721" t="s">
        <v>376</v>
      </c>
      <c r="E31" s="721"/>
      <c r="F31" s="721"/>
      <c r="G31" s="721"/>
      <c r="H31" s="713"/>
      <c r="I31" s="713"/>
      <c r="J31" s="713"/>
      <c r="K31" s="713"/>
      <c r="L31" s="713"/>
      <c r="M31" s="713"/>
      <c r="N31" s="713"/>
      <c r="O31" s="713"/>
      <c r="P31" s="713"/>
      <c r="Q31" s="713"/>
      <c r="R31" s="713"/>
      <c r="S31" s="713"/>
      <c r="T31" s="713"/>
      <c r="U31" s="713"/>
      <c r="V31" s="713"/>
      <c r="W31" s="713"/>
      <c r="X31" s="713"/>
      <c r="Y31" s="713"/>
      <c r="AF31" s="455"/>
      <c r="AG31" s="455"/>
      <c r="AH31" s="455"/>
      <c r="AI31" s="455"/>
      <c r="AJ31" s="455"/>
      <c r="AK31" s="455"/>
      <c r="AL31" s="455"/>
      <c r="AM31" s="455"/>
    </row>
    <row r="32" spans="1:39" s="460" customFormat="1" ht="71.25" customHeight="1" x14ac:dyDescent="0.25">
      <c r="A32" s="722" t="s">
        <v>381</v>
      </c>
      <c r="B32" s="723"/>
      <c r="C32" s="723"/>
      <c r="D32" s="723"/>
      <c r="E32" s="723"/>
      <c r="F32" s="723"/>
      <c r="G32" s="723"/>
      <c r="H32" s="723"/>
      <c r="I32" s="723"/>
      <c r="J32" s="723"/>
      <c r="K32" s="723"/>
      <c r="L32" s="723"/>
      <c r="M32" s="723"/>
      <c r="N32" s="723"/>
      <c r="O32" s="723"/>
      <c r="P32" s="723"/>
      <c r="Q32" s="723"/>
      <c r="R32" s="723"/>
      <c r="S32" s="723"/>
      <c r="T32" s="723"/>
      <c r="U32" s="723"/>
      <c r="V32" s="723"/>
      <c r="W32" s="723"/>
      <c r="X32" s="723"/>
      <c r="Y32" s="723"/>
      <c r="AF32" s="455"/>
      <c r="AG32" s="455"/>
      <c r="AH32" s="455"/>
      <c r="AI32" s="455"/>
      <c r="AJ32" s="455"/>
      <c r="AK32" s="455"/>
      <c r="AL32" s="455"/>
      <c r="AM32" s="455"/>
    </row>
    <row r="33" spans="1:39" s="460" customFormat="1" ht="86.25" customHeight="1" x14ac:dyDescent="0.25">
      <c r="A33" s="724" t="s">
        <v>467</v>
      </c>
      <c r="B33" s="724"/>
      <c r="C33" s="724"/>
      <c r="D33" s="724"/>
      <c r="E33" s="724"/>
      <c r="F33" s="724"/>
      <c r="G33" s="724"/>
      <c r="H33" s="724"/>
      <c r="I33" s="724"/>
      <c r="J33" s="724"/>
      <c r="K33" s="724"/>
      <c r="L33" s="724"/>
      <c r="M33" s="724"/>
      <c r="N33" s="724"/>
      <c r="O33" s="724"/>
      <c r="P33" s="724"/>
      <c r="Q33" s="724"/>
      <c r="R33" s="724"/>
      <c r="S33" s="724"/>
      <c r="T33" s="724"/>
      <c r="U33" s="724"/>
      <c r="V33" s="724"/>
      <c r="W33" s="724"/>
      <c r="X33" s="724"/>
      <c r="Y33" s="724"/>
      <c r="AF33" s="455"/>
      <c r="AG33" s="455"/>
      <c r="AH33" s="455"/>
      <c r="AI33" s="455"/>
      <c r="AJ33" s="455"/>
      <c r="AK33" s="455"/>
      <c r="AL33" s="455"/>
      <c r="AM33" s="455"/>
    </row>
    <row r="34" spans="1:39" s="460" customFormat="1" ht="15.75" customHeight="1" x14ac:dyDescent="0.25">
      <c r="A34" s="458" t="s">
        <v>382</v>
      </c>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AF34" s="455"/>
      <c r="AG34" s="455"/>
      <c r="AH34" s="455"/>
      <c r="AI34" s="455"/>
      <c r="AJ34" s="455"/>
      <c r="AK34" s="455"/>
      <c r="AL34" s="455"/>
      <c r="AM34" s="455"/>
    </row>
    <row r="35" spans="1:39" s="460" customFormat="1" ht="15.75" customHeight="1" x14ac:dyDescent="0.25">
      <c r="A35" s="458" t="s">
        <v>383</v>
      </c>
      <c r="B35" s="458"/>
      <c r="C35" s="458"/>
      <c r="D35" s="458"/>
      <c r="E35" s="458"/>
      <c r="F35" s="458"/>
      <c r="G35" s="458"/>
      <c r="H35" s="458"/>
      <c r="I35" s="458"/>
      <c r="J35" s="458"/>
      <c r="K35" s="458"/>
      <c r="L35" s="458"/>
      <c r="M35" s="458"/>
      <c r="N35" s="458"/>
      <c r="O35" s="469" t="s">
        <v>68</v>
      </c>
      <c r="P35" s="458" t="s">
        <v>386</v>
      </c>
      <c r="Q35" s="458"/>
      <c r="R35" s="458"/>
      <c r="S35" s="458"/>
      <c r="T35" s="458"/>
      <c r="U35" s="458"/>
      <c r="V35" s="458"/>
      <c r="W35" s="458"/>
      <c r="X35" s="458"/>
      <c r="Y35" s="458"/>
    </row>
    <row r="36" spans="1:39" s="460" customFormat="1" ht="15.75" customHeight="1" x14ac:dyDescent="0.25">
      <c r="A36" s="458"/>
      <c r="B36" s="470" t="s">
        <v>384</v>
      </c>
      <c r="C36" s="458"/>
      <c r="D36" s="458"/>
      <c r="E36" s="458"/>
      <c r="F36" s="458"/>
      <c r="G36" s="458"/>
      <c r="H36" s="458"/>
      <c r="I36" s="458"/>
      <c r="J36" s="458"/>
      <c r="K36" s="458"/>
      <c r="L36" s="458"/>
      <c r="M36" s="458"/>
      <c r="N36" s="458"/>
      <c r="O36" s="471" t="s">
        <v>387</v>
      </c>
      <c r="P36" s="458"/>
      <c r="Q36" s="458"/>
      <c r="R36" s="458"/>
      <c r="S36" s="458"/>
      <c r="T36" s="458"/>
      <c r="U36" s="458"/>
      <c r="V36" s="458"/>
      <c r="W36" s="458"/>
      <c r="X36" s="458"/>
      <c r="Y36" s="458"/>
    </row>
    <row r="37" spans="1:39" s="460" customFormat="1" ht="15.75" customHeight="1" x14ac:dyDescent="0.25">
      <c r="A37" s="458"/>
      <c r="B37" s="470" t="s">
        <v>385</v>
      </c>
      <c r="C37" s="458"/>
      <c r="D37" s="458"/>
      <c r="E37" s="471"/>
      <c r="F37" s="458"/>
      <c r="G37" s="458"/>
      <c r="H37" s="458"/>
      <c r="I37" s="458"/>
      <c r="J37" s="458"/>
      <c r="K37" s="718" t="s">
        <v>389</v>
      </c>
      <c r="L37" s="719"/>
      <c r="M37" s="719"/>
      <c r="N37" s="719"/>
      <c r="O37" s="719"/>
      <c r="P37" s="719"/>
      <c r="Q37" s="719"/>
      <c r="R37" s="719"/>
      <c r="S37" s="719"/>
      <c r="T37" s="720"/>
      <c r="U37" s="718" t="s">
        <v>390</v>
      </c>
      <c r="V37" s="719"/>
      <c r="W37" s="719"/>
      <c r="X37" s="719"/>
      <c r="Y37" s="720"/>
      <c r="AF37" s="455"/>
      <c r="AG37" s="455"/>
      <c r="AH37" s="455"/>
      <c r="AI37" s="455"/>
      <c r="AJ37" s="455"/>
      <c r="AK37" s="455"/>
      <c r="AL37" s="455"/>
      <c r="AM37" s="455"/>
    </row>
    <row r="38" spans="1:39" s="460" customFormat="1" ht="15.75" customHeight="1" x14ac:dyDescent="0.15">
      <c r="A38" s="717" t="s">
        <v>388</v>
      </c>
      <c r="B38" s="717"/>
      <c r="C38" s="717"/>
      <c r="D38" s="458"/>
      <c r="E38" s="458"/>
      <c r="F38" s="458"/>
      <c r="G38" s="458"/>
      <c r="H38" s="458"/>
      <c r="I38" s="458"/>
      <c r="J38" s="458"/>
      <c r="K38" s="472"/>
      <c r="L38" s="473"/>
      <c r="M38" s="473"/>
      <c r="N38" s="473"/>
      <c r="O38" s="473"/>
      <c r="P38" s="473"/>
      <c r="Q38" s="473"/>
      <c r="R38" s="473"/>
      <c r="S38" s="473"/>
      <c r="T38" s="474"/>
      <c r="U38" s="718"/>
      <c r="V38" s="719"/>
      <c r="W38" s="719"/>
      <c r="X38" s="719"/>
      <c r="Y38" s="720"/>
      <c r="AF38" s="455"/>
      <c r="AG38" s="455"/>
      <c r="AH38" s="455"/>
      <c r="AI38" s="455"/>
      <c r="AJ38" s="455"/>
      <c r="AK38" s="455"/>
      <c r="AL38" s="455"/>
      <c r="AM38" s="455"/>
    </row>
    <row r="39" spans="1:39" s="460" customFormat="1" ht="15.75" customHeight="1" x14ac:dyDescent="0.25">
      <c r="A39" s="458"/>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AF39" s="455"/>
      <c r="AG39" s="455"/>
      <c r="AH39" s="455"/>
      <c r="AI39" s="455"/>
      <c r="AJ39" s="455"/>
      <c r="AK39" s="455"/>
      <c r="AL39" s="455"/>
      <c r="AM39" s="455"/>
    </row>
    <row r="40" spans="1:39" s="460" customFormat="1" ht="15.75" customHeight="1" x14ac:dyDescent="0.25">
      <c r="A40" s="458"/>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AF40" s="455"/>
      <c r="AG40" s="455"/>
      <c r="AH40" s="455"/>
      <c r="AI40" s="455"/>
      <c r="AJ40" s="455"/>
      <c r="AK40" s="455"/>
      <c r="AL40" s="455"/>
      <c r="AM40" s="455"/>
    </row>
    <row r="41" spans="1:39" s="460" customFormat="1" ht="15.75" customHeight="1" x14ac:dyDescent="0.25">
      <c r="A41" s="458"/>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AF41" s="455"/>
      <c r="AG41" s="455"/>
      <c r="AH41" s="455"/>
      <c r="AI41" s="455"/>
      <c r="AJ41" s="455"/>
      <c r="AK41" s="455"/>
      <c r="AL41" s="455"/>
      <c r="AM41" s="455"/>
    </row>
    <row r="42" spans="1:39" s="460" customFormat="1" ht="15.75" customHeight="1" x14ac:dyDescent="0.25">
      <c r="A42" s="458"/>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AF42" s="455"/>
      <c r="AG42" s="455"/>
      <c r="AH42" s="455"/>
      <c r="AI42" s="455"/>
      <c r="AJ42" s="455"/>
      <c r="AK42" s="455"/>
      <c r="AL42" s="455"/>
      <c r="AM42" s="455"/>
    </row>
    <row r="43" spans="1:39" s="460" customFormat="1" ht="15.75" customHeight="1" x14ac:dyDescent="0.25">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AF43" s="455"/>
      <c r="AG43" s="455"/>
      <c r="AH43" s="455"/>
      <c r="AI43" s="455"/>
      <c r="AJ43" s="455"/>
      <c r="AK43" s="455"/>
      <c r="AL43" s="455"/>
      <c r="AM43" s="455"/>
    </row>
    <row r="44" spans="1:39" s="460" customFormat="1" ht="15.75" customHeight="1" x14ac:dyDescent="0.25">
      <c r="A44" s="458"/>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AF44" s="455"/>
      <c r="AG44" s="455"/>
      <c r="AH44" s="455"/>
      <c r="AI44" s="455"/>
      <c r="AJ44" s="455"/>
      <c r="AK44" s="455"/>
      <c r="AL44" s="455"/>
      <c r="AM44" s="455"/>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G9:J9"/>
    <mergeCell ref="A1:Y1"/>
    <mergeCell ref="Q5:R5"/>
    <mergeCell ref="W5:X5"/>
    <mergeCell ref="T5:U5"/>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A27:Y27"/>
    <mergeCell ref="A23:Y26"/>
    <mergeCell ref="O28:Q28"/>
    <mergeCell ref="X28:Y28"/>
    <mergeCell ref="P29:R29"/>
    <mergeCell ref="A29:G29"/>
    <mergeCell ref="A28:G28"/>
    <mergeCell ref="H28:N28"/>
    <mergeCell ref="H29:O29"/>
    <mergeCell ref="H30:Y30"/>
    <mergeCell ref="R28:W28"/>
    <mergeCell ref="A38:C38"/>
    <mergeCell ref="K37:T37"/>
    <mergeCell ref="U37:Y37"/>
    <mergeCell ref="U38:Y38"/>
    <mergeCell ref="A30:C31"/>
    <mergeCell ref="D30:G30"/>
    <mergeCell ref="D31:G31"/>
    <mergeCell ref="H31:Y31"/>
    <mergeCell ref="A32:Y32"/>
    <mergeCell ref="A33:Y33"/>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tabColor theme="0"/>
    <pageSetUpPr fitToPage="1"/>
  </sheetPr>
  <dimension ref="A1:F24"/>
  <sheetViews>
    <sheetView tabSelected="1" view="pageBreakPreview" zoomScaleNormal="100" zoomScaleSheetLayoutView="100" workbookViewId="0">
      <selection activeCell="L27" sqref="L27"/>
    </sheetView>
  </sheetViews>
  <sheetFormatPr defaultRowHeight="13.5" x14ac:dyDescent="0.15"/>
  <cols>
    <col min="1" max="1" width="1.6640625" style="126" customWidth="1"/>
    <col min="2" max="2" width="4" style="126" customWidth="1"/>
    <col min="3" max="3" width="45.109375" style="126" customWidth="1"/>
    <col min="4" max="4" width="37.33203125" style="126" customWidth="1"/>
    <col min="5" max="5" width="4.109375" style="126" customWidth="1"/>
    <col min="6" max="25" width="2.77734375" style="126" customWidth="1"/>
    <col min="26" max="16384" width="8.88671875" style="126"/>
  </cols>
  <sheetData>
    <row r="1" spans="1:5" ht="28.5" customHeight="1" x14ac:dyDescent="0.15">
      <c r="A1" s="484" t="s">
        <v>446</v>
      </c>
      <c r="B1" s="484"/>
      <c r="C1" s="484"/>
      <c r="D1" s="484"/>
      <c r="E1" s="484"/>
    </row>
    <row r="2" spans="1:5" ht="21" customHeight="1" x14ac:dyDescent="0.15"/>
    <row r="3" spans="1:5" ht="20.100000000000001" customHeight="1" x14ac:dyDescent="0.15">
      <c r="A3" s="258" t="s">
        <v>447</v>
      </c>
      <c r="B3" s="103"/>
      <c r="C3" s="249"/>
      <c r="D3" s="249"/>
      <c r="E3" s="249"/>
    </row>
    <row r="4" spans="1:5" ht="14.25" customHeight="1" x14ac:dyDescent="0.15">
      <c r="A4" s="103"/>
      <c r="B4" s="103"/>
      <c r="C4" s="249"/>
      <c r="D4" s="249"/>
      <c r="E4" s="249"/>
    </row>
    <row r="5" spans="1:5" ht="25.5" customHeight="1" x14ac:dyDescent="0.15">
      <c r="B5" s="480" t="s">
        <v>444</v>
      </c>
      <c r="C5" s="481"/>
      <c r="D5" s="481"/>
      <c r="E5" s="481"/>
    </row>
    <row r="6" spans="1:5" ht="30.75" customHeight="1" x14ac:dyDescent="0.15">
      <c r="B6" s="481" t="s">
        <v>442</v>
      </c>
      <c r="C6" s="481"/>
      <c r="D6" s="481"/>
      <c r="E6" s="481"/>
    </row>
    <row r="7" spans="1:5" ht="15" customHeight="1" x14ac:dyDescent="0.15">
      <c r="B7" s="248"/>
      <c r="C7" s="248"/>
      <c r="D7" s="248"/>
      <c r="E7" s="248"/>
    </row>
    <row r="8" spans="1:5" ht="21.75" customHeight="1" x14ac:dyDescent="0.15">
      <c r="B8" s="482" t="s">
        <v>443</v>
      </c>
      <c r="C8" s="483"/>
      <c r="D8" s="483"/>
      <c r="E8" s="483"/>
    </row>
    <row r="9" spans="1:5" ht="46.5" customHeight="1" x14ac:dyDescent="0.15">
      <c r="B9" s="482" t="s">
        <v>445</v>
      </c>
      <c r="C9" s="482"/>
      <c r="D9" s="482"/>
      <c r="E9" s="251"/>
    </row>
    <row r="10" spans="1:5" ht="15.75" customHeight="1" x14ac:dyDescent="0.15"/>
    <row r="11" spans="1:5" ht="39" customHeight="1" x14ac:dyDescent="0.15">
      <c r="B11" s="247" t="s">
        <v>317</v>
      </c>
      <c r="C11" s="247" t="s">
        <v>427</v>
      </c>
      <c r="D11" s="247" t="s">
        <v>311</v>
      </c>
    </row>
    <row r="12" spans="1:5" ht="39.950000000000003" customHeight="1" x14ac:dyDescent="0.15">
      <c r="B12" s="245" t="s">
        <v>316</v>
      </c>
      <c r="C12" s="242" t="s">
        <v>307</v>
      </c>
      <c r="D12" s="245" t="s">
        <v>312</v>
      </c>
    </row>
    <row r="13" spans="1:5" ht="39.950000000000003" customHeight="1" x14ac:dyDescent="0.15">
      <c r="B13" s="245" t="s">
        <v>318</v>
      </c>
      <c r="C13" s="242" t="s">
        <v>428</v>
      </c>
      <c r="D13" s="245" t="s">
        <v>312</v>
      </c>
    </row>
    <row r="14" spans="1:5" ht="39.950000000000003" customHeight="1" x14ac:dyDescent="0.15">
      <c r="B14" s="245" t="s">
        <v>213</v>
      </c>
      <c r="C14" s="242" t="s">
        <v>429</v>
      </c>
      <c r="D14" s="245" t="s">
        <v>312</v>
      </c>
    </row>
    <row r="15" spans="1:5" ht="39.950000000000003" customHeight="1" x14ac:dyDescent="0.15">
      <c r="B15" s="245" t="s">
        <v>214</v>
      </c>
      <c r="C15" s="243" t="s">
        <v>340</v>
      </c>
      <c r="D15" s="245" t="s">
        <v>312</v>
      </c>
    </row>
    <row r="16" spans="1:5" ht="39.950000000000003" customHeight="1" x14ac:dyDescent="0.15">
      <c r="B16" s="245" t="s">
        <v>216</v>
      </c>
      <c r="C16" s="243" t="s">
        <v>308</v>
      </c>
      <c r="D16" s="245" t="s">
        <v>313</v>
      </c>
    </row>
    <row r="17" spans="2:6" ht="39.950000000000003" customHeight="1" x14ac:dyDescent="0.15">
      <c r="B17" s="245" t="s">
        <v>218</v>
      </c>
      <c r="C17" s="244" t="s">
        <v>338</v>
      </c>
      <c r="D17" s="250" t="s">
        <v>313</v>
      </c>
      <c r="E17" s="266" t="str">
        <f>IF($F$17="長期加算該当あり","対象","対象外")</f>
        <v>対象外</v>
      </c>
      <c r="F17" s="241" t="str">
        <f>①交付申請書!AA19</f>
        <v>長期加算該当なし</v>
      </c>
    </row>
    <row r="18" spans="2:6" ht="39.950000000000003" customHeight="1" x14ac:dyDescent="0.15">
      <c r="B18" s="245" t="s">
        <v>220</v>
      </c>
      <c r="C18" s="243" t="s">
        <v>310</v>
      </c>
      <c r="D18" s="245" t="s">
        <v>313</v>
      </c>
    </row>
    <row r="19" spans="2:6" ht="39.950000000000003" customHeight="1" x14ac:dyDescent="0.15">
      <c r="B19" s="245" t="s">
        <v>221</v>
      </c>
      <c r="C19" s="243" t="s">
        <v>309</v>
      </c>
      <c r="D19" s="245" t="s">
        <v>312</v>
      </c>
    </row>
    <row r="20" spans="2:6" ht="46.5" customHeight="1" x14ac:dyDescent="0.15">
      <c r="B20" s="245" t="s">
        <v>319</v>
      </c>
      <c r="C20" s="243" t="s">
        <v>314</v>
      </c>
      <c r="D20" s="246" t="s">
        <v>431</v>
      </c>
    </row>
    <row r="21" spans="2:6" ht="53.25" customHeight="1" x14ac:dyDescent="0.15">
      <c r="B21" s="245" t="s">
        <v>320</v>
      </c>
      <c r="C21" s="134" t="s">
        <v>321</v>
      </c>
      <c r="D21" s="246" t="s">
        <v>440</v>
      </c>
    </row>
    <row r="22" spans="2:6" ht="53.25" customHeight="1" x14ac:dyDescent="0.15">
      <c r="B22" s="245" t="s">
        <v>339</v>
      </c>
      <c r="C22" s="134" t="s">
        <v>315</v>
      </c>
      <c r="D22" s="246" t="s">
        <v>432</v>
      </c>
    </row>
    <row r="23" spans="2:6" ht="74.25" customHeight="1" x14ac:dyDescent="0.15">
      <c r="B23" s="245" t="s">
        <v>430</v>
      </c>
      <c r="C23" s="134" t="s">
        <v>323</v>
      </c>
      <c r="D23" s="246" t="s">
        <v>441</v>
      </c>
    </row>
    <row r="24" spans="2:6" ht="53.25" customHeight="1" x14ac:dyDescent="0.15">
      <c r="B24" s="135"/>
      <c r="C24" s="134" t="s">
        <v>322</v>
      </c>
      <c r="D24" s="19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sheetPr>
    <tabColor theme="0"/>
  </sheetPr>
  <dimension ref="A1:BH55"/>
  <sheetViews>
    <sheetView view="pageBreakPreview" zoomScaleNormal="100" zoomScaleSheetLayoutView="100" workbookViewId="0">
      <selection activeCell="L27" sqref="L27"/>
    </sheetView>
  </sheetViews>
  <sheetFormatPr defaultRowHeight="15.75" x14ac:dyDescent="0.25"/>
  <cols>
    <col min="1" max="25" width="2.77734375" style="295" customWidth="1"/>
    <col min="26" max="33" width="2.77734375" style="296" customWidth="1"/>
    <col min="34" max="16384" width="8.88671875" style="296"/>
  </cols>
  <sheetData>
    <row r="1" spans="1:60" x14ac:dyDescent="0.25">
      <c r="A1" s="292" t="s">
        <v>133</v>
      </c>
      <c r="B1" s="293"/>
      <c r="C1" s="294"/>
      <c r="D1" s="294"/>
      <c r="E1" s="294"/>
    </row>
    <row r="2" spans="1:60" ht="15.75" customHeight="1" x14ac:dyDescent="0.25">
      <c r="A2" s="494" t="s">
        <v>134</v>
      </c>
      <c r="B2" s="494"/>
      <c r="C2" s="494"/>
      <c r="D2" s="494"/>
      <c r="E2" s="494"/>
      <c r="F2" s="494"/>
      <c r="G2" s="494"/>
      <c r="H2" s="494"/>
      <c r="I2" s="494"/>
      <c r="J2" s="494"/>
      <c r="K2" s="494"/>
      <c r="L2" s="494"/>
      <c r="M2" s="494"/>
      <c r="N2" s="494"/>
      <c r="O2" s="494"/>
      <c r="P2" s="494"/>
      <c r="Q2" s="494"/>
      <c r="R2" s="494"/>
      <c r="S2" s="494"/>
      <c r="T2" s="494"/>
      <c r="U2" s="494"/>
      <c r="V2" s="494"/>
      <c r="W2" s="494"/>
      <c r="X2" s="494"/>
      <c r="Y2" s="494"/>
    </row>
    <row r="3" spans="1:60" ht="6" customHeight="1" x14ac:dyDescent="0.25">
      <c r="A3" s="494"/>
      <c r="B3" s="494"/>
      <c r="C3" s="494"/>
      <c r="D3" s="494"/>
      <c r="E3" s="494"/>
      <c r="F3" s="494"/>
      <c r="G3" s="494"/>
      <c r="H3" s="494"/>
      <c r="I3" s="494"/>
      <c r="J3" s="494"/>
      <c r="K3" s="494"/>
      <c r="L3" s="494"/>
      <c r="M3" s="494"/>
      <c r="N3" s="494"/>
      <c r="O3" s="494"/>
      <c r="P3" s="494"/>
      <c r="Q3" s="494"/>
      <c r="R3" s="494"/>
      <c r="S3" s="494"/>
      <c r="T3" s="494"/>
      <c r="U3" s="494"/>
      <c r="V3" s="494"/>
      <c r="W3" s="494"/>
      <c r="X3" s="494"/>
      <c r="Y3" s="494"/>
    </row>
    <row r="5" spans="1:60" x14ac:dyDescent="0.25">
      <c r="O5" s="495" t="s">
        <v>139</v>
      </c>
      <c r="P5" s="495"/>
      <c r="Q5" s="496"/>
      <c r="R5" s="496"/>
      <c r="S5" s="295" t="s">
        <v>140</v>
      </c>
      <c r="T5" s="496"/>
      <c r="U5" s="496"/>
      <c r="V5" s="295" t="s">
        <v>50</v>
      </c>
      <c r="W5" s="496"/>
      <c r="X5" s="496"/>
      <c r="Y5" s="295" t="s">
        <v>141</v>
      </c>
    </row>
    <row r="6" spans="1:60" x14ac:dyDescent="0.25">
      <c r="A6" s="297" t="s">
        <v>142</v>
      </c>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60" x14ac:dyDescent="0.25">
      <c r="A7" s="297"/>
      <c r="B7" s="297"/>
      <c r="C7" s="297"/>
      <c r="D7" s="297"/>
      <c r="E7" s="297"/>
      <c r="F7" s="297"/>
      <c r="G7" s="297"/>
      <c r="H7" s="298" t="s">
        <v>135</v>
      </c>
      <c r="I7" s="299"/>
      <c r="J7" s="299"/>
      <c r="K7" s="299"/>
      <c r="L7" s="489"/>
      <c r="M7" s="489"/>
      <c r="N7" s="489"/>
      <c r="O7" s="489"/>
      <c r="P7" s="489"/>
      <c r="Q7" s="489"/>
      <c r="R7" s="489"/>
      <c r="S7" s="489"/>
      <c r="T7" s="489"/>
      <c r="U7" s="489"/>
      <c r="V7" s="489"/>
      <c r="W7" s="489"/>
      <c r="X7" s="489"/>
      <c r="Y7" s="489"/>
    </row>
    <row r="8" spans="1:60" x14ac:dyDescent="0.25">
      <c r="A8" s="297"/>
      <c r="B8" s="297"/>
      <c r="C8" s="297"/>
      <c r="D8" s="297"/>
      <c r="E8" s="297"/>
      <c r="F8" s="297"/>
      <c r="G8" s="297"/>
      <c r="H8" s="298" t="s">
        <v>143</v>
      </c>
      <c r="I8" s="299"/>
      <c r="J8" s="299"/>
      <c r="K8" s="299"/>
      <c r="L8" s="299"/>
      <c r="M8" s="493"/>
      <c r="N8" s="493"/>
      <c r="O8" s="493"/>
      <c r="P8" s="493"/>
      <c r="Q8" s="493"/>
      <c r="R8" s="493"/>
      <c r="S8" s="493"/>
      <c r="T8" s="493"/>
      <c r="U8" s="493"/>
      <c r="V8" s="493"/>
      <c r="W8" s="493"/>
      <c r="X8" s="493"/>
      <c r="Y8" s="493"/>
    </row>
    <row r="9" spans="1:60" x14ac:dyDescent="0.25">
      <c r="A9" s="297"/>
      <c r="B9" s="297"/>
      <c r="C9" s="297"/>
      <c r="D9" s="297"/>
      <c r="E9" s="297"/>
      <c r="F9" s="297"/>
      <c r="G9" s="297"/>
      <c r="H9" s="298" t="s">
        <v>136</v>
      </c>
      <c r="I9" s="299"/>
      <c r="J9" s="299"/>
      <c r="K9" s="299"/>
      <c r="L9" s="299"/>
      <c r="M9" s="299"/>
      <c r="N9" s="489"/>
      <c r="O9" s="489"/>
      <c r="P9" s="489"/>
      <c r="Q9" s="489"/>
      <c r="R9" s="489"/>
      <c r="S9" s="489"/>
      <c r="T9" s="489"/>
      <c r="U9" s="489"/>
      <c r="V9" s="489"/>
      <c r="W9" s="489"/>
      <c r="X9" s="489"/>
      <c r="Y9" s="489"/>
    </row>
    <row r="10" spans="1:60" ht="9" customHeight="1" x14ac:dyDescent="0.25">
      <c r="A10" s="297"/>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row>
    <row r="11" spans="1:60" x14ac:dyDescent="0.25">
      <c r="A11" s="490" t="s">
        <v>137</v>
      </c>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row>
    <row r="12" spans="1:60" x14ac:dyDescent="0.25">
      <c r="A12" s="490"/>
      <c r="B12" s="490"/>
      <c r="C12" s="490"/>
      <c r="D12" s="490"/>
      <c r="E12" s="490"/>
      <c r="F12" s="490"/>
      <c r="G12" s="490"/>
      <c r="H12" s="490"/>
      <c r="I12" s="490"/>
      <c r="J12" s="490"/>
      <c r="K12" s="490"/>
      <c r="L12" s="490"/>
      <c r="M12" s="490"/>
      <c r="N12" s="490"/>
      <c r="O12" s="490"/>
      <c r="P12" s="490"/>
      <c r="Q12" s="490"/>
      <c r="R12" s="490"/>
      <c r="S12" s="490"/>
      <c r="T12" s="490"/>
      <c r="U12" s="490"/>
      <c r="V12" s="490"/>
      <c r="W12" s="490"/>
      <c r="X12" s="490"/>
      <c r="Y12" s="490"/>
    </row>
    <row r="13" spans="1:60" ht="8.25" customHeight="1"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row>
    <row r="14" spans="1:60" x14ac:dyDescent="0.25">
      <c r="A14" s="491" t="s">
        <v>138</v>
      </c>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row>
    <row r="15" spans="1:60" x14ac:dyDescent="0.25">
      <c r="A15" s="297"/>
      <c r="B15" s="297">
        <v>1</v>
      </c>
      <c r="C15" s="297" t="s">
        <v>146</v>
      </c>
      <c r="E15" s="297"/>
      <c r="F15" s="297"/>
      <c r="G15" s="297"/>
      <c r="H15" s="297"/>
      <c r="I15" s="297"/>
      <c r="J15" s="297"/>
      <c r="K15" s="297"/>
      <c r="L15" s="297"/>
      <c r="M15" s="297"/>
      <c r="N15" s="297"/>
      <c r="O15" s="297"/>
      <c r="P15" s="297"/>
      <c r="Q15" s="297"/>
      <c r="R15" s="297"/>
      <c r="S15" s="297"/>
      <c r="T15" s="297"/>
      <c r="U15" s="297"/>
      <c r="V15" s="297"/>
      <c r="W15" s="297"/>
      <c r="X15" s="297"/>
      <c r="Y15" s="297"/>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row>
    <row r="16" spans="1:60" x14ac:dyDescent="0.25">
      <c r="A16" s="297"/>
      <c r="B16" s="297"/>
      <c r="C16" s="299" t="s">
        <v>144</v>
      </c>
      <c r="D16" s="497">
        <f>⑤【入力不要】収支計画!C6</f>
        <v>0</v>
      </c>
      <c r="E16" s="497"/>
      <c r="F16" s="497"/>
      <c r="G16" s="497"/>
      <c r="H16" s="497"/>
      <c r="I16" s="299" t="s">
        <v>145</v>
      </c>
      <c r="K16" s="297"/>
      <c r="L16" s="297"/>
      <c r="M16" s="297"/>
      <c r="U16" s="297"/>
      <c r="V16" s="297"/>
      <c r="W16" s="297"/>
      <c r="X16" s="297"/>
      <c r="Y16" s="297"/>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row>
    <row r="17" spans="1:60" x14ac:dyDescent="0.25">
      <c r="A17" s="297"/>
      <c r="B17" s="297"/>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row>
    <row r="18" spans="1:60" x14ac:dyDescent="0.25">
      <c r="A18" s="297"/>
      <c r="B18" s="297">
        <v>2</v>
      </c>
      <c r="C18" s="297" t="s">
        <v>147</v>
      </c>
      <c r="E18" s="297"/>
      <c r="F18" s="297"/>
      <c r="G18" s="297"/>
      <c r="H18" s="297"/>
      <c r="I18" s="297"/>
      <c r="J18" s="297"/>
      <c r="K18" s="297"/>
      <c r="L18" s="297"/>
      <c r="M18" s="297"/>
      <c r="N18" s="297"/>
      <c r="O18" s="297"/>
      <c r="P18" s="297"/>
      <c r="Q18" s="297"/>
      <c r="R18" s="297"/>
      <c r="S18" s="297"/>
      <c r="T18" s="297"/>
      <c r="U18" s="297"/>
      <c r="V18" s="297"/>
      <c r="W18" s="297"/>
      <c r="X18" s="297"/>
      <c r="Y18" s="297"/>
      <c r="AA18" s="296" t="s">
        <v>422</v>
      </c>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row>
    <row r="19" spans="1:60" ht="15.75" customHeight="1" x14ac:dyDescent="0.25">
      <c r="A19" s="297"/>
      <c r="B19" s="297"/>
      <c r="C19" s="492" t="s">
        <v>414</v>
      </c>
      <c r="D19" s="492"/>
      <c r="E19" s="492"/>
      <c r="F19" s="492"/>
      <c r="G19" s="492"/>
      <c r="H19" s="492"/>
      <c r="I19" s="492"/>
      <c r="J19" s="492"/>
      <c r="K19" s="492"/>
      <c r="L19" s="492"/>
      <c r="M19" s="492"/>
      <c r="N19" s="492"/>
      <c r="O19" s="492"/>
      <c r="P19" s="492"/>
      <c r="Q19" s="492"/>
      <c r="R19" s="492"/>
      <c r="S19" s="492"/>
      <c r="T19" s="492"/>
      <c r="U19" s="492"/>
      <c r="V19" s="492"/>
      <c r="W19" s="492"/>
      <c r="X19" s="492"/>
      <c r="Y19" s="492"/>
      <c r="AA19" s="301" t="str">
        <f>IF(⑥【入力不要】長期休業中開催加算申請書!I13=0,"長期加算該当なし","長期加算該当あり")</f>
        <v>長期加算該当なし</v>
      </c>
      <c r="AB19" s="302"/>
      <c r="AC19" s="302"/>
      <c r="AD19" s="302"/>
      <c r="AE19" s="302"/>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row>
    <row r="20" spans="1:60" ht="15.75" customHeight="1" x14ac:dyDescent="0.25">
      <c r="A20" s="297"/>
      <c r="B20" s="297"/>
      <c r="C20" s="492" t="s">
        <v>415</v>
      </c>
      <c r="D20" s="492"/>
      <c r="E20" s="492"/>
      <c r="F20" s="492"/>
      <c r="G20" s="492"/>
      <c r="H20" s="492"/>
      <c r="I20" s="492"/>
      <c r="J20" s="492"/>
      <c r="K20" s="492"/>
      <c r="L20" s="492"/>
      <c r="M20" s="492"/>
      <c r="N20" s="492"/>
      <c r="O20" s="492"/>
      <c r="P20" s="492"/>
      <c r="Q20" s="492"/>
      <c r="R20" s="492"/>
      <c r="S20" s="492"/>
      <c r="T20" s="492"/>
      <c r="U20" s="492"/>
      <c r="V20" s="492"/>
      <c r="W20" s="492"/>
      <c r="X20" s="492"/>
      <c r="Y20" s="492"/>
      <c r="AA20" s="296" t="s">
        <v>468</v>
      </c>
    </row>
    <row r="21" spans="1:60" ht="15.75" customHeight="1" x14ac:dyDescent="0.25">
      <c r="A21" s="297"/>
      <c r="B21" s="297"/>
      <c r="C21" s="487" t="s">
        <v>416</v>
      </c>
      <c r="D21" s="487"/>
      <c r="E21" s="487"/>
      <c r="F21" s="487"/>
      <c r="G21" s="487"/>
      <c r="H21" s="487"/>
      <c r="I21" s="487"/>
      <c r="J21" s="487"/>
      <c r="K21" s="487"/>
      <c r="L21" s="487"/>
      <c r="M21" s="487"/>
      <c r="N21" s="487"/>
      <c r="O21" s="487"/>
      <c r="P21" s="487"/>
      <c r="Q21" s="487"/>
      <c r="R21" s="487"/>
      <c r="S21" s="487"/>
      <c r="T21" s="487"/>
      <c r="U21" s="487"/>
      <c r="V21" s="487"/>
      <c r="W21" s="487"/>
      <c r="X21" s="487"/>
      <c r="Y21" s="487"/>
    </row>
    <row r="22" spans="1:60" x14ac:dyDescent="0.25">
      <c r="A22" s="297"/>
      <c r="B22" s="297"/>
      <c r="C22" s="492" t="s">
        <v>417</v>
      </c>
      <c r="D22" s="492"/>
      <c r="E22" s="492"/>
      <c r="F22" s="492"/>
      <c r="G22" s="492"/>
      <c r="H22" s="492"/>
      <c r="I22" s="492"/>
      <c r="J22" s="492"/>
      <c r="K22" s="492"/>
      <c r="L22" s="492"/>
      <c r="M22" s="492"/>
      <c r="N22" s="492"/>
      <c r="O22" s="492"/>
      <c r="P22" s="492"/>
      <c r="Q22" s="492"/>
      <c r="R22" s="492"/>
      <c r="S22" s="492"/>
      <c r="T22" s="492"/>
      <c r="U22" s="492"/>
      <c r="V22" s="492"/>
      <c r="W22" s="492"/>
      <c r="X22" s="492"/>
      <c r="Y22" s="492"/>
    </row>
    <row r="23" spans="1:60" ht="15.75" customHeight="1" x14ac:dyDescent="0.25">
      <c r="A23" s="297"/>
      <c r="B23" s="297"/>
      <c r="C23" s="492" t="s">
        <v>418</v>
      </c>
      <c r="D23" s="492"/>
      <c r="E23" s="492"/>
      <c r="F23" s="492"/>
      <c r="G23" s="492"/>
      <c r="H23" s="492"/>
      <c r="I23" s="492"/>
      <c r="J23" s="492"/>
      <c r="K23" s="492"/>
      <c r="L23" s="492"/>
      <c r="M23" s="492"/>
      <c r="N23" s="492"/>
      <c r="O23" s="492"/>
      <c r="P23" s="492"/>
      <c r="Q23" s="492"/>
      <c r="R23" s="492"/>
      <c r="S23" s="492"/>
      <c r="T23" s="492"/>
      <c r="U23" s="492"/>
      <c r="V23" s="492"/>
      <c r="W23" s="492"/>
      <c r="X23" s="492"/>
      <c r="Y23" s="492"/>
    </row>
    <row r="24" spans="1:60" ht="15.75" customHeight="1" x14ac:dyDescent="0.25">
      <c r="A24" s="297"/>
      <c r="B24" s="297"/>
      <c r="C24" s="492" t="s">
        <v>419</v>
      </c>
      <c r="D24" s="492"/>
      <c r="E24" s="492"/>
      <c r="F24" s="492"/>
      <c r="G24" s="492"/>
      <c r="H24" s="492"/>
      <c r="I24" s="492"/>
      <c r="J24" s="492"/>
      <c r="K24" s="492"/>
      <c r="L24" s="492"/>
      <c r="M24" s="492"/>
      <c r="N24" s="492"/>
      <c r="O24" s="492"/>
      <c r="P24" s="492"/>
      <c r="Q24" s="492"/>
      <c r="R24" s="492"/>
      <c r="S24" s="492"/>
      <c r="T24" s="492"/>
      <c r="U24" s="492"/>
      <c r="V24" s="492"/>
      <c r="W24" s="492"/>
      <c r="X24" s="492"/>
      <c r="Y24" s="492"/>
    </row>
    <row r="25" spans="1:60" ht="15.75" customHeight="1" x14ac:dyDescent="0.25">
      <c r="A25" s="297"/>
      <c r="B25" s="297"/>
      <c r="C25" s="492" t="s">
        <v>420</v>
      </c>
      <c r="D25" s="492"/>
      <c r="E25" s="492"/>
      <c r="F25" s="492"/>
      <c r="G25" s="492"/>
      <c r="H25" s="492"/>
      <c r="I25" s="492"/>
      <c r="J25" s="492"/>
      <c r="K25" s="492"/>
      <c r="L25" s="492"/>
      <c r="M25" s="492"/>
      <c r="N25" s="492"/>
      <c r="O25" s="492"/>
      <c r="P25" s="492"/>
      <c r="Q25" s="492"/>
      <c r="R25" s="492"/>
      <c r="S25" s="492"/>
      <c r="T25" s="492"/>
      <c r="U25" s="492"/>
      <c r="V25" s="492"/>
      <c r="W25" s="492"/>
      <c r="X25" s="492"/>
      <c r="Y25" s="492"/>
    </row>
    <row r="26" spans="1:60" x14ac:dyDescent="0.25">
      <c r="A26" s="297"/>
      <c r="B26" s="297"/>
      <c r="C26" s="492" t="s">
        <v>204</v>
      </c>
      <c r="D26" s="492"/>
      <c r="E26" s="492"/>
      <c r="F26" s="492"/>
      <c r="G26" s="492"/>
      <c r="H26" s="492"/>
      <c r="I26" s="492"/>
      <c r="J26" s="492"/>
      <c r="K26" s="492"/>
      <c r="L26" s="492"/>
      <c r="M26" s="492"/>
      <c r="N26" s="492"/>
      <c r="O26" s="492"/>
      <c r="P26" s="492"/>
      <c r="Q26" s="492"/>
      <c r="R26" s="492"/>
      <c r="S26" s="492"/>
      <c r="T26" s="492"/>
      <c r="U26" s="492"/>
      <c r="V26" s="492"/>
      <c r="W26" s="492"/>
      <c r="X26" s="492"/>
      <c r="Y26" s="492"/>
    </row>
    <row r="27" spans="1:60" x14ac:dyDescent="0.25">
      <c r="A27" s="297"/>
      <c r="B27" s="297"/>
      <c r="C27" s="303"/>
      <c r="D27" s="303"/>
      <c r="E27" s="303"/>
      <c r="F27" s="303"/>
      <c r="G27" s="303"/>
      <c r="H27" s="303"/>
      <c r="I27" s="303"/>
      <c r="J27" s="303"/>
      <c r="K27" s="303"/>
      <c r="L27" s="303"/>
      <c r="M27" s="303"/>
      <c r="N27" s="303"/>
      <c r="O27" s="303"/>
      <c r="P27" s="303"/>
      <c r="Q27" s="303"/>
      <c r="R27" s="303"/>
      <c r="S27" s="303"/>
      <c r="T27" s="303"/>
      <c r="U27" s="303"/>
      <c r="V27" s="303"/>
      <c r="W27" s="303"/>
      <c r="X27" s="303"/>
      <c r="Y27" s="303"/>
    </row>
    <row r="28" spans="1:60" x14ac:dyDescent="0.25">
      <c r="A28" s="297"/>
      <c r="B28" s="297">
        <v>3</v>
      </c>
      <c r="C28" s="304" t="s">
        <v>392</v>
      </c>
      <c r="D28" s="303"/>
      <c r="E28" s="303"/>
      <c r="F28" s="303"/>
      <c r="G28" s="303"/>
      <c r="H28" s="303"/>
      <c r="I28" s="303"/>
      <c r="J28" s="303"/>
      <c r="K28" s="303"/>
      <c r="L28" s="303"/>
      <c r="M28" s="303"/>
      <c r="N28" s="303"/>
      <c r="O28" s="303"/>
      <c r="P28" s="303"/>
      <c r="Q28" s="303"/>
      <c r="R28" s="303"/>
      <c r="S28" s="303"/>
      <c r="T28" s="303"/>
      <c r="U28" s="303"/>
      <c r="V28" s="303"/>
      <c r="W28" s="303"/>
      <c r="X28" s="303"/>
      <c r="Y28" s="303"/>
    </row>
    <row r="29" spans="1:60" x14ac:dyDescent="0.25">
      <c r="A29" s="297"/>
      <c r="B29" s="297"/>
      <c r="C29" s="305" t="s">
        <v>68</v>
      </c>
      <c r="D29" s="306" t="s">
        <v>452</v>
      </c>
      <c r="E29" s="306"/>
      <c r="F29" s="306"/>
      <c r="G29" s="306"/>
      <c r="H29" s="306"/>
      <c r="I29" s="306"/>
      <c r="J29" s="306"/>
      <c r="K29" s="306"/>
      <c r="L29" s="303"/>
      <c r="M29" s="303"/>
      <c r="N29" s="303"/>
      <c r="O29" s="303"/>
      <c r="P29" s="303"/>
      <c r="Q29" s="303"/>
      <c r="R29" s="303"/>
      <c r="S29" s="303"/>
      <c r="T29" s="303"/>
      <c r="U29" s="303"/>
      <c r="V29" s="303"/>
      <c r="W29" s="303"/>
      <c r="X29" s="303"/>
      <c r="Y29" s="303"/>
    </row>
    <row r="30" spans="1:60" ht="15.75" customHeight="1" x14ac:dyDescent="0.25">
      <c r="A30" s="297"/>
      <c r="B30" s="297"/>
      <c r="C30" s="305" t="s">
        <v>68</v>
      </c>
      <c r="D30" s="499" t="s">
        <v>393</v>
      </c>
      <c r="E30" s="499"/>
      <c r="F30" s="499"/>
      <c r="G30" s="499"/>
      <c r="H30" s="499"/>
      <c r="I30" s="499"/>
      <c r="J30" s="499"/>
      <c r="K30" s="499"/>
      <c r="L30" s="488" t="s">
        <v>456</v>
      </c>
      <c r="M30" s="488"/>
      <c r="N30" s="488"/>
      <c r="O30" s="488"/>
      <c r="P30" s="488"/>
      <c r="Q30" s="488"/>
      <c r="R30" s="488"/>
      <c r="S30" s="488"/>
      <c r="T30" s="488"/>
      <c r="U30" s="488"/>
      <c r="V30" s="488"/>
      <c r="W30" s="488"/>
      <c r="X30" s="488"/>
      <c r="Y30" s="488"/>
    </row>
    <row r="31" spans="1:60" x14ac:dyDescent="0.25">
      <c r="A31" s="297"/>
      <c r="B31" s="297"/>
      <c r="C31" s="304"/>
      <c r="D31" s="303"/>
      <c r="E31" s="303"/>
      <c r="F31" s="303"/>
      <c r="G31" s="303"/>
      <c r="H31" s="303"/>
      <c r="I31" s="303"/>
      <c r="J31" s="303"/>
      <c r="K31" s="303"/>
      <c r="L31" s="488"/>
      <c r="M31" s="488"/>
      <c r="N31" s="488"/>
      <c r="O31" s="488"/>
      <c r="P31" s="488"/>
      <c r="Q31" s="488"/>
      <c r="R31" s="488"/>
      <c r="S31" s="488"/>
      <c r="T31" s="488"/>
      <c r="U31" s="488"/>
      <c r="V31" s="488"/>
      <c r="W31" s="488"/>
      <c r="X31" s="488"/>
      <c r="Y31" s="488"/>
    </row>
    <row r="32" spans="1:60" ht="15.75" customHeight="1" x14ac:dyDescent="0.25">
      <c r="A32" s="297"/>
      <c r="B32" s="297"/>
      <c r="C32" s="305" t="s">
        <v>68</v>
      </c>
      <c r="D32" s="499" t="s">
        <v>453</v>
      </c>
      <c r="E32" s="499"/>
      <c r="F32" s="499"/>
      <c r="G32" s="499"/>
      <c r="H32" s="499"/>
      <c r="I32" s="499"/>
      <c r="J32" s="499"/>
      <c r="K32" s="307" t="s">
        <v>455</v>
      </c>
      <c r="L32" s="488" t="s">
        <v>454</v>
      </c>
      <c r="M32" s="488"/>
      <c r="N32" s="488"/>
      <c r="O32" s="488"/>
      <c r="P32" s="488"/>
      <c r="Q32" s="488"/>
      <c r="R32" s="488"/>
      <c r="S32" s="488"/>
      <c r="T32" s="488"/>
      <c r="U32" s="488"/>
      <c r="V32" s="488"/>
      <c r="W32" s="488"/>
      <c r="X32" s="488"/>
      <c r="Y32" s="488"/>
    </row>
    <row r="33" spans="1:36" x14ac:dyDescent="0.25">
      <c r="A33" s="297"/>
      <c r="B33" s="297"/>
      <c r="C33" s="308" t="s">
        <v>455</v>
      </c>
      <c r="D33" s="309" t="s">
        <v>144</v>
      </c>
      <c r="E33" s="498"/>
      <c r="F33" s="498"/>
      <c r="G33" s="498"/>
      <c r="H33" s="498"/>
      <c r="I33" s="498"/>
      <c r="J33" s="309" t="s">
        <v>145</v>
      </c>
      <c r="K33" s="309"/>
      <c r="L33" s="488"/>
      <c r="M33" s="488"/>
      <c r="N33" s="488"/>
      <c r="O33" s="488"/>
      <c r="P33" s="488"/>
      <c r="Q33" s="488"/>
      <c r="R33" s="488"/>
      <c r="S33" s="488"/>
      <c r="T33" s="488"/>
      <c r="U33" s="488"/>
      <c r="V33" s="488"/>
      <c r="W33" s="488"/>
      <c r="X33" s="488"/>
      <c r="Y33" s="488"/>
    </row>
    <row r="34" spans="1:36" x14ac:dyDescent="0.25">
      <c r="A34" s="297"/>
      <c r="B34" s="297"/>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1:36" x14ac:dyDescent="0.25">
      <c r="A35" s="297"/>
      <c r="B35" s="297">
        <v>4</v>
      </c>
      <c r="C35" s="297" t="s">
        <v>148</v>
      </c>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36" x14ac:dyDescent="0.25">
      <c r="A36" s="297"/>
      <c r="B36" s="297"/>
      <c r="C36" s="486" t="s">
        <v>68</v>
      </c>
      <c r="D36" s="485" t="s">
        <v>149</v>
      </c>
      <c r="E36" s="485"/>
      <c r="F36" s="485"/>
      <c r="G36" s="485"/>
      <c r="H36" s="485"/>
      <c r="I36" s="485"/>
      <c r="J36" s="485"/>
      <c r="K36" s="485"/>
      <c r="L36" s="485"/>
      <c r="M36" s="485"/>
      <c r="N36" s="485"/>
      <c r="O36" s="485"/>
      <c r="P36" s="485"/>
      <c r="Q36" s="485"/>
      <c r="R36" s="485"/>
      <c r="S36" s="485"/>
      <c r="T36" s="485"/>
      <c r="U36" s="485"/>
      <c r="V36" s="485"/>
      <c r="W36" s="485"/>
      <c r="X36" s="485"/>
      <c r="Y36" s="485"/>
    </row>
    <row r="37" spans="1:36" ht="15.75" customHeight="1" x14ac:dyDescent="0.25">
      <c r="A37" s="297"/>
      <c r="B37" s="297"/>
      <c r="C37" s="486"/>
      <c r="D37" s="485"/>
      <c r="E37" s="485"/>
      <c r="F37" s="485"/>
      <c r="G37" s="485"/>
      <c r="H37" s="485"/>
      <c r="I37" s="485"/>
      <c r="J37" s="485"/>
      <c r="K37" s="485"/>
      <c r="L37" s="485"/>
      <c r="M37" s="485"/>
      <c r="N37" s="485"/>
      <c r="O37" s="485"/>
      <c r="P37" s="485"/>
      <c r="Q37" s="485"/>
      <c r="R37" s="485"/>
      <c r="S37" s="485"/>
      <c r="T37" s="485"/>
      <c r="U37" s="485"/>
      <c r="V37" s="485"/>
      <c r="W37" s="485"/>
      <c r="X37" s="485"/>
      <c r="Y37" s="485"/>
    </row>
    <row r="38" spans="1:36" x14ac:dyDescent="0.25">
      <c r="A38" s="297"/>
      <c r="B38" s="297"/>
      <c r="C38" s="486"/>
      <c r="D38" s="485"/>
      <c r="E38" s="485"/>
      <c r="F38" s="485"/>
      <c r="G38" s="485"/>
      <c r="H38" s="485"/>
      <c r="I38" s="485"/>
      <c r="J38" s="485"/>
      <c r="K38" s="485"/>
      <c r="L38" s="485"/>
      <c r="M38" s="485"/>
      <c r="N38" s="485"/>
      <c r="O38" s="485"/>
      <c r="P38" s="485"/>
      <c r="Q38" s="485"/>
      <c r="R38" s="485"/>
      <c r="S38" s="485"/>
      <c r="T38" s="485"/>
      <c r="U38" s="485"/>
      <c r="V38" s="485"/>
      <c r="W38" s="485"/>
      <c r="X38" s="485"/>
      <c r="Y38" s="485"/>
    </row>
    <row r="39" spans="1:36" ht="5.0999999999999996" customHeight="1" x14ac:dyDescent="0.25">
      <c r="A39" s="297"/>
      <c r="B39" s="297"/>
      <c r="C39" s="297"/>
      <c r="D39" s="310"/>
      <c r="E39" s="310"/>
      <c r="F39" s="310"/>
      <c r="G39" s="310"/>
      <c r="H39" s="310"/>
      <c r="I39" s="310"/>
      <c r="J39" s="310"/>
      <c r="K39" s="310"/>
      <c r="L39" s="310"/>
      <c r="M39" s="310"/>
      <c r="N39" s="310"/>
      <c r="O39" s="310"/>
      <c r="P39" s="310"/>
      <c r="Q39" s="310"/>
      <c r="R39" s="310"/>
      <c r="S39" s="310"/>
      <c r="T39" s="310"/>
      <c r="U39" s="310"/>
      <c r="V39" s="310"/>
      <c r="W39" s="310"/>
      <c r="X39" s="310"/>
      <c r="Y39" s="310"/>
      <c r="AJ39" s="311"/>
    </row>
    <row r="40" spans="1:36" x14ac:dyDescent="0.25">
      <c r="A40" s="297"/>
      <c r="B40" s="297"/>
      <c r="C40" s="486" t="s">
        <v>68</v>
      </c>
      <c r="D40" s="485" t="s">
        <v>150</v>
      </c>
      <c r="E40" s="485"/>
      <c r="F40" s="485"/>
      <c r="G40" s="485"/>
      <c r="H40" s="485"/>
      <c r="I40" s="485"/>
      <c r="J40" s="485"/>
      <c r="K40" s="485"/>
      <c r="L40" s="485"/>
      <c r="M40" s="485"/>
      <c r="N40" s="485"/>
      <c r="O40" s="485"/>
      <c r="P40" s="485"/>
      <c r="Q40" s="485"/>
      <c r="R40" s="485"/>
      <c r="S40" s="485"/>
      <c r="T40" s="485"/>
      <c r="U40" s="485"/>
      <c r="V40" s="485"/>
      <c r="W40" s="485"/>
      <c r="X40" s="485"/>
      <c r="Y40" s="485"/>
    </row>
    <row r="41" spans="1:36" x14ac:dyDescent="0.25">
      <c r="A41" s="297"/>
      <c r="B41" s="297"/>
      <c r="C41" s="486"/>
      <c r="D41" s="485"/>
      <c r="E41" s="485"/>
      <c r="F41" s="485"/>
      <c r="G41" s="485"/>
      <c r="H41" s="485"/>
      <c r="I41" s="485"/>
      <c r="J41" s="485"/>
      <c r="K41" s="485"/>
      <c r="L41" s="485"/>
      <c r="M41" s="485"/>
      <c r="N41" s="485"/>
      <c r="O41" s="485"/>
      <c r="P41" s="485"/>
      <c r="Q41" s="485"/>
      <c r="R41" s="485"/>
      <c r="S41" s="485"/>
      <c r="T41" s="485"/>
      <c r="U41" s="485"/>
      <c r="V41" s="485"/>
      <c r="W41" s="485"/>
      <c r="X41" s="485"/>
      <c r="Y41" s="485"/>
    </row>
    <row r="42" spans="1:36" x14ac:dyDescent="0.25">
      <c r="A42" s="297"/>
      <c r="B42" s="297"/>
      <c r="C42" s="486"/>
      <c r="D42" s="485"/>
      <c r="E42" s="485"/>
      <c r="F42" s="485"/>
      <c r="G42" s="485"/>
      <c r="H42" s="485"/>
      <c r="I42" s="485"/>
      <c r="J42" s="485"/>
      <c r="K42" s="485"/>
      <c r="L42" s="485"/>
      <c r="M42" s="485"/>
      <c r="N42" s="485"/>
      <c r="O42" s="485"/>
      <c r="P42" s="485"/>
      <c r="Q42" s="485"/>
      <c r="R42" s="485"/>
      <c r="S42" s="485"/>
      <c r="T42" s="485"/>
      <c r="U42" s="485"/>
      <c r="V42" s="485"/>
      <c r="W42" s="485"/>
      <c r="X42" s="485"/>
      <c r="Y42" s="485"/>
    </row>
    <row r="43" spans="1:36" ht="5.0999999999999996" customHeight="1" x14ac:dyDescent="0.25">
      <c r="A43" s="297"/>
      <c r="B43" s="297"/>
      <c r="C43" s="297"/>
      <c r="D43" s="310"/>
      <c r="E43" s="310"/>
      <c r="F43" s="310"/>
      <c r="G43" s="310"/>
      <c r="H43" s="310"/>
      <c r="I43" s="310"/>
      <c r="J43" s="310"/>
      <c r="K43" s="310"/>
      <c r="L43" s="310"/>
      <c r="M43" s="310"/>
      <c r="N43" s="310"/>
      <c r="O43" s="310"/>
      <c r="P43" s="310"/>
      <c r="Q43" s="310"/>
      <c r="R43" s="310"/>
      <c r="S43" s="310"/>
      <c r="T43" s="310"/>
      <c r="U43" s="310"/>
      <c r="V43" s="310"/>
      <c r="W43" s="310"/>
      <c r="X43" s="310"/>
      <c r="Y43" s="310"/>
    </row>
    <row r="44" spans="1:36" x14ac:dyDescent="0.25">
      <c r="A44" s="297"/>
      <c r="B44" s="297"/>
      <c r="C44" s="486" t="s">
        <v>68</v>
      </c>
      <c r="D44" s="485" t="s">
        <v>151</v>
      </c>
      <c r="E44" s="485"/>
      <c r="F44" s="485"/>
      <c r="G44" s="485"/>
      <c r="H44" s="485"/>
      <c r="I44" s="485"/>
      <c r="J44" s="485"/>
      <c r="K44" s="485"/>
      <c r="L44" s="485"/>
      <c r="M44" s="485"/>
      <c r="N44" s="485"/>
      <c r="O44" s="485"/>
      <c r="P44" s="485"/>
      <c r="Q44" s="485"/>
      <c r="R44" s="485"/>
      <c r="S44" s="485"/>
      <c r="T44" s="485"/>
      <c r="U44" s="485"/>
      <c r="V44" s="485"/>
      <c r="W44" s="485"/>
      <c r="X44" s="485"/>
      <c r="Y44" s="485"/>
    </row>
    <row r="45" spans="1:36" x14ac:dyDescent="0.25">
      <c r="A45" s="297"/>
      <c r="B45" s="297"/>
      <c r="C45" s="486"/>
      <c r="D45" s="485"/>
      <c r="E45" s="485"/>
      <c r="F45" s="485"/>
      <c r="G45" s="485"/>
      <c r="H45" s="485"/>
      <c r="I45" s="485"/>
      <c r="J45" s="485"/>
      <c r="K45" s="485"/>
      <c r="L45" s="485"/>
      <c r="M45" s="485"/>
      <c r="N45" s="485"/>
      <c r="O45" s="485"/>
      <c r="P45" s="485"/>
      <c r="Q45" s="485"/>
      <c r="R45" s="485"/>
      <c r="S45" s="485"/>
      <c r="T45" s="485"/>
      <c r="U45" s="485"/>
      <c r="V45" s="485"/>
      <c r="W45" s="485"/>
      <c r="X45" s="485"/>
      <c r="Y45" s="485"/>
    </row>
    <row r="46" spans="1:36" ht="5.0999999999999996" customHeight="1" x14ac:dyDescent="0.25">
      <c r="A46" s="297"/>
      <c r="B46" s="297"/>
      <c r="C46" s="297"/>
      <c r="D46" s="312"/>
      <c r="E46" s="312"/>
      <c r="F46" s="312"/>
      <c r="G46" s="312"/>
      <c r="H46" s="312"/>
      <c r="I46" s="312"/>
      <c r="J46" s="312"/>
      <c r="K46" s="312"/>
      <c r="L46" s="312"/>
      <c r="M46" s="312"/>
      <c r="N46" s="312"/>
      <c r="O46" s="312"/>
      <c r="P46" s="312"/>
      <c r="Q46" s="312"/>
      <c r="R46" s="312"/>
      <c r="S46" s="312"/>
      <c r="T46" s="312"/>
      <c r="U46" s="312"/>
      <c r="V46" s="312"/>
      <c r="W46" s="312"/>
      <c r="X46" s="312"/>
      <c r="Y46" s="312"/>
    </row>
    <row r="47" spans="1:36" x14ac:dyDescent="0.25">
      <c r="A47" s="297"/>
      <c r="B47" s="297"/>
      <c r="C47" s="486" t="s">
        <v>68</v>
      </c>
      <c r="D47" s="485" t="s">
        <v>152</v>
      </c>
      <c r="E47" s="485"/>
      <c r="F47" s="485"/>
      <c r="G47" s="485"/>
      <c r="H47" s="485"/>
      <c r="I47" s="485"/>
      <c r="J47" s="485"/>
      <c r="K47" s="485"/>
      <c r="L47" s="485"/>
      <c r="M47" s="485"/>
      <c r="N47" s="485"/>
      <c r="O47" s="485"/>
      <c r="P47" s="485"/>
      <c r="Q47" s="485"/>
      <c r="R47" s="485"/>
      <c r="S47" s="485"/>
      <c r="T47" s="485"/>
      <c r="U47" s="485"/>
      <c r="V47" s="485"/>
      <c r="W47" s="485"/>
      <c r="X47" s="485"/>
      <c r="Y47" s="485"/>
    </row>
    <row r="48" spans="1:36" x14ac:dyDescent="0.25">
      <c r="C48" s="486"/>
      <c r="D48" s="485"/>
      <c r="E48" s="485"/>
      <c r="F48" s="485"/>
      <c r="G48" s="485"/>
      <c r="H48" s="485"/>
      <c r="I48" s="485"/>
      <c r="J48" s="485"/>
      <c r="K48" s="485"/>
      <c r="L48" s="485"/>
      <c r="M48" s="485"/>
      <c r="N48" s="485"/>
      <c r="O48" s="485"/>
      <c r="P48" s="485"/>
      <c r="Q48" s="485"/>
      <c r="R48" s="485"/>
      <c r="S48" s="485"/>
      <c r="T48" s="485"/>
      <c r="U48" s="485"/>
      <c r="V48" s="485"/>
      <c r="W48" s="485"/>
      <c r="X48" s="485"/>
      <c r="Y48" s="485"/>
    </row>
    <row r="49" spans="3:25" ht="5.0999999999999996" customHeight="1" x14ac:dyDescent="0.25">
      <c r="D49" s="310"/>
      <c r="E49" s="310"/>
      <c r="F49" s="310"/>
      <c r="G49" s="310"/>
      <c r="H49" s="310"/>
      <c r="I49" s="310"/>
      <c r="J49" s="310"/>
      <c r="K49" s="310"/>
      <c r="L49" s="310"/>
      <c r="M49" s="310"/>
      <c r="N49" s="310"/>
      <c r="O49" s="310"/>
      <c r="P49" s="310"/>
      <c r="Q49" s="310"/>
      <c r="R49" s="310"/>
      <c r="S49" s="310"/>
      <c r="T49" s="310"/>
      <c r="U49" s="310"/>
      <c r="V49" s="310"/>
      <c r="W49" s="310"/>
      <c r="X49" s="310"/>
      <c r="Y49" s="310"/>
    </row>
    <row r="50" spans="3:25" x14ac:dyDescent="0.25">
      <c r="C50" s="486" t="s">
        <v>68</v>
      </c>
      <c r="D50" s="485" t="s">
        <v>153</v>
      </c>
      <c r="E50" s="485"/>
      <c r="F50" s="485"/>
      <c r="G50" s="485"/>
      <c r="H50" s="485"/>
      <c r="I50" s="485"/>
      <c r="J50" s="485"/>
      <c r="K50" s="485"/>
      <c r="L50" s="485"/>
      <c r="M50" s="485"/>
      <c r="N50" s="485"/>
      <c r="O50" s="485"/>
      <c r="P50" s="485"/>
      <c r="Q50" s="485"/>
      <c r="R50" s="485"/>
      <c r="S50" s="485"/>
      <c r="T50" s="485"/>
      <c r="U50" s="485"/>
      <c r="V50" s="485"/>
      <c r="W50" s="485"/>
      <c r="X50" s="485"/>
      <c r="Y50" s="485"/>
    </row>
    <row r="51" spans="3:25" x14ac:dyDescent="0.25">
      <c r="C51" s="486"/>
      <c r="D51" s="485"/>
      <c r="E51" s="485"/>
      <c r="F51" s="485"/>
      <c r="G51" s="485"/>
      <c r="H51" s="485"/>
      <c r="I51" s="485"/>
      <c r="J51" s="485"/>
      <c r="K51" s="485"/>
      <c r="L51" s="485"/>
      <c r="M51" s="485"/>
      <c r="N51" s="485"/>
      <c r="O51" s="485"/>
      <c r="P51" s="485"/>
      <c r="Q51" s="485"/>
      <c r="R51" s="485"/>
      <c r="S51" s="485"/>
      <c r="T51" s="485"/>
      <c r="U51" s="485"/>
      <c r="V51" s="485"/>
      <c r="W51" s="485"/>
      <c r="X51" s="485"/>
      <c r="Y51" s="485"/>
    </row>
    <row r="52" spans="3:25" ht="5.0999999999999996" customHeight="1" x14ac:dyDescent="0.25">
      <c r="D52" s="310"/>
      <c r="E52" s="310"/>
      <c r="F52" s="310"/>
      <c r="G52" s="310"/>
      <c r="H52" s="310"/>
      <c r="I52" s="310"/>
      <c r="J52" s="310"/>
      <c r="K52" s="310"/>
      <c r="L52" s="310"/>
      <c r="M52" s="310"/>
      <c r="N52" s="310"/>
      <c r="O52" s="310"/>
      <c r="P52" s="310"/>
      <c r="Q52" s="310"/>
      <c r="R52" s="310"/>
      <c r="S52" s="310"/>
      <c r="T52" s="310"/>
      <c r="U52" s="310"/>
      <c r="V52" s="310"/>
      <c r="W52" s="310"/>
      <c r="X52" s="310"/>
      <c r="Y52" s="310"/>
    </row>
    <row r="53" spans="3:25" x14ac:dyDescent="0.25">
      <c r="C53" s="486" t="s">
        <v>68</v>
      </c>
      <c r="D53" s="485" t="s">
        <v>154</v>
      </c>
      <c r="E53" s="485"/>
      <c r="F53" s="485"/>
      <c r="G53" s="485"/>
      <c r="H53" s="485"/>
      <c r="I53" s="485"/>
      <c r="J53" s="485"/>
      <c r="K53" s="485"/>
      <c r="L53" s="485"/>
      <c r="M53" s="485"/>
      <c r="N53" s="485"/>
      <c r="O53" s="485"/>
      <c r="P53" s="485"/>
      <c r="Q53" s="485"/>
      <c r="R53" s="485"/>
      <c r="S53" s="485"/>
      <c r="T53" s="485"/>
      <c r="U53" s="485"/>
      <c r="V53" s="485"/>
      <c r="W53" s="485"/>
      <c r="X53" s="485"/>
      <c r="Y53" s="485"/>
    </row>
    <row r="54" spans="3:25" x14ac:dyDescent="0.25">
      <c r="C54" s="486"/>
      <c r="D54" s="485"/>
      <c r="E54" s="485"/>
      <c r="F54" s="485"/>
      <c r="G54" s="485"/>
      <c r="H54" s="485"/>
      <c r="I54" s="485"/>
      <c r="J54" s="485"/>
      <c r="K54" s="485"/>
      <c r="L54" s="485"/>
      <c r="M54" s="485"/>
      <c r="N54" s="485"/>
      <c r="O54" s="485"/>
      <c r="P54" s="485"/>
      <c r="Q54" s="485"/>
      <c r="R54" s="485"/>
      <c r="S54" s="485"/>
      <c r="T54" s="485"/>
      <c r="U54" s="485"/>
      <c r="V54" s="485"/>
      <c r="W54" s="485"/>
      <c r="X54" s="485"/>
      <c r="Y54" s="485"/>
    </row>
    <row r="55" spans="3:25" x14ac:dyDescent="0.25">
      <c r="Y55" s="313" t="s">
        <v>155</v>
      </c>
    </row>
  </sheetData>
  <mergeCells count="36">
    <mergeCell ref="C50:C51"/>
    <mergeCell ref="C19:Y19"/>
    <mergeCell ref="C20:Y20"/>
    <mergeCell ref="C22:Y22"/>
    <mergeCell ref="C23:Y23"/>
    <mergeCell ref="D30:K30"/>
    <mergeCell ref="D32:J32"/>
    <mergeCell ref="D16:H16"/>
    <mergeCell ref="D36:Y38"/>
    <mergeCell ref="D40:Y42"/>
    <mergeCell ref="D44:Y45"/>
    <mergeCell ref="C47:C48"/>
    <mergeCell ref="C44:C45"/>
    <mergeCell ref="L32:Y33"/>
    <mergeCell ref="E33:I33"/>
    <mergeCell ref="A2:Y3"/>
    <mergeCell ref="O5:P5"/>
    <mergeCell ref="Q5:R5"/>
    <mergeCell ref="T5:U5"/>
    <mergeCell ref="W5:X5"/>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s>
  <phoneticPr fontId="1"/>
  <conditionalFormatting sqref="C22:Y22">
    <cfRule type="expression" dxfId="0" priority="1">
      <formula>$AA$19="長期加算該当なし"</formula>
    </cfRule>
  </conditionalFormatting>
  <dataValidations count="1">
    <dataValidation type="list" allowBlank="1" showInputMessage="1" showErrorMessage="1" sqref="AJ39 C36:C38 C44:C45 C40:C42 C47:C48 C50:C51 C53:C54 C29:C30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sheetPr>
    <tabColor theme="0"/>
  </sheetPr>
  <dimension ref="A1:AC104"/>
  <sheetViews>
    <sheetView view="pageBreakPreview" zoomScaleNormal="100" zoomScaleSheetLayoutView="100" workbookViewId="0">
      <selection activeCell="K24" sqref="K24:L24"/>
    </sheetView>
  </sheetViews>
  <sheetFormatPr defaultRowHeight="15.75" x14ac:dyDescent="0.25"/>
  <cols>
    <col min="1" max="25" width="2.77734375" style="310" customWidth="1"/>
    <col min="26" max="26" width="2.77734375" style="296" customWidth="1"/>
    <col min="27" max="28" width="8.21875" style="296" bestFit="1" customWidth="1"/>
    <col min="29" max="29" width="4.44140625" style="296" customWidth="1"/>
    <col min="30" max="16384" width="8.88671875" style="296"/>
  </cols>
  <sheetData>
    <row r="1" spans="1:27" x14ac:dyDescent="0.25">
      <c r="A1" s="314" t="s">
        <v>156</v>
      </c>
      <c r="B1" s="315"/>
      <c r="C1" s="316"/>
      <c r="D1" s="316"/>
      <c r="E1" s="316"/>
    </row>
    <row r="2" spans="1:27" ht="16.5" customHeight="1" x14ac:dyDescent="0.25"/>
    <row r="3" spans="1:27" ht="15.75" customHeight="1" x14ac:dyDescent="0.25">
      <c r="A3" s="494" t="s">
        <v>157</v>
      </c>
      <c r="B3" s="494"/>
      <c r="C3" s="494"/>
      <c r="D3" s="494"/>
      <c r="E3" s="494"/>
      <c r="F3" s="494"/>
      <c r="G3" s="494"/>
      <c r="H3" s="494"/>
      <c r="I3" s="494"/>
      <c r="J3" s="494"/>
      <c r="K3" s="494"/>
      <c r="L3" s="494"/>
      <c r="M3" s="494"/>
      <c r="N3" s="494"/>
      <c r="O3" s="494"/>
      <c r="P3" s="494"/>
      <c r="Q3" s="494"/>
      <c r="R3" s="494"/>
      <c r="S3" s="494"/>
      <c r="T3" s="494"/>
      <c r="U3" s="494"/>
      <c r="V3" s="494"/>
      <c r="W3" s="494"/>
      <c r="X3" s="494"/>
      <c r="Y3" s="494"/>
    </row>
    <row r="4" spans="1:27" ht="15.75" customHeight="1" x14ac:dyDescent="0.25">
      <c r="A4" s="494"/>
      <c r="B4" s="494"/>
      <c r="C4" s="494"/>
      <c r="D4" s="494"/>
      <c r="E4" s="494"/>
      <c r="F4" s="494"/>
      <c r="G4" s="494"/>
      <c r="H4" s="494"/>
      <c r="I4" s="494"/>
      <c r="J4" s="494"/>
      <c r="K4" s="494"/>
      <c r="L4" s="494"/>
      <c r="M4" s="494"/>
      <c r="N4" s="494"/>
      <c r="O4" s="494"/>
      <c r="P4" s="494"/>
      <c r="Q4" s="494"/>
      <c r="R4" s="494"/>
      <c r="S4" s="494"/>
      <c r="T4" s="494"/>
      <c r="U4" s="494"/>
      <c r="V4" s="494"/>
      <c r="W4" s="494"/>
      <c r="X4" s="494"/>
      <c r="Y4" s="494"/>
    </row>
    <row r="6" spans="1:27" ht="24.95" customHeight="1" x14ac:dyDescent="0.25">
      <c r="A6" s="317" t="s">
        <v>158</v>
      </c>
      <c r="B6" s="312"/>
      <c r="C6" s="312"/>
      <c r="D6" s="312"/>
      <c r="E6" s="312"/>
      <c r="F6" s="312"/>
      <c r="G6" s="312"/>
      <c r="H6" s="312"/>
      <c r="I6" s="312"/>
      <c r="J6" s="312"/>
      <c r="K6" s="312"/>
      <c r="L6" s="312"/>
      <c r="M6" s="312"/>
      <c r="N6" s="312"/>
      <c r="O6" s="312"/>
      <c r="P6" s="312"/>
      <c r="Q6" s="312"/>
      <c r="R6" s="312"/>
      <c r="S6" s="312"/>
      <c r="T6" s="312"/>
      <c r="U6" s="312"/>
      <c r="V6" s="312"/>
      <c r="W6" s="312"/>
      <c r="X6" s="312"/>
      <c r="Y6" s="312"/>
    </row>
    <row r="7" spans="1:27" ht="27.95" customHeight="1" x14ac:dyDescent="0.25">
      <c r="A7" s="555" t="s">
        <v>159</v>
      </c>
      <c r="B7" s="555"/>
      <c r="C7" s="555"/>
      <c r="D7" s="555"/>
      <c r="E7" s="555"/>
      <c r="F7" s="555"/>
      <c r="G7" s="555"/>
      <c r="H7" s="541" t="str">
        <f>IF(①交付申請書!M8="", "", ①交付申請書!M8)</f>
        <v/>
      </c>
      <c r="I7" s="541"/>
      <c r="J7" s="541"/>
      <c r="K7" s="541"/>
      <c r="L7" s="541"/>
      <c r="M7" s="541"/>
      <c r="N7" s="541"/>
      <c r="O7" s="541"/>
      <c r="P7" s="541"/>
      <c r="Q7" s="541"/>
      <c r="R7" s="541"/>
      <c r="S7" s="541"/>
      <c r="T7" s="541"/>
      <c r="U7" s="541"/>
      <c r="V7" s="541"/>
      <c r="W7" s="541"/>
      <c r="X7" s="541"/>
      <c r="Y7" s="541"/>
    </row>
    <row r="8" spans="1:27" ht="27.95" customHeight="1" x14ac:dyDescent="0.25">
      <c r="A8" s="555" t="s">
        <v>160</v>
      </c>
      <c r="B8" s="555"/>
      <c r="C8" s="555"/>
      <c r="D8" s="555"/>
      <c r="E8" s="555"/>
      <c r="F8" s="555"/>
      <c r="G8" s="555"/>
      <c r="H8" s="538" t="str">
        <f>IF(①交付申請書!N9="", "", ①交付申請書!N9)</f>
        <v/>
      </c>
      <c r="I8" s="539"/>
      <c r="J8" s="539"/>
      <c r="K8" s="539"/>
      <c r="L8" s="539"/>
      <c r="M8" s="539"/>
      <c r="N8" s="539"/>
      <c r="O8" s="539"/>
      <c r="P8" s="539"/>
      <c r="Q8" s="539"/>
      <c r="R8" s="539"/>
      <c r="S8" s="539"/>
      <c r="T8" s="539"/>
      <c r="U8" s="539"/>
      <c r="V8" s="539"/>
      <c r="W8" s="539"/>
      <c r="X8" s="539"/>
      <c r="Y8" s="540"/>
    </row>
    <row r="9" spans="1:27" ht="27.95" customHeight="1" x14ac:dyDescent="0.25">
      <c r="A9" s="542" t="s">
        <v>161</v>
      </c>
      <c r="B9" s="543"/>
      <c r="C9" s="543"/>
      <c r="D9" s="543"/>
      <c r="E9" s="543"/>
      <c r="F9" s="543"/>
      <c r="G9" s="544"/>
      <c r="H9" s="318" t="s">
        <v>162</v>
      </c>
      <c r="I9" s="548"/>
      <c r="J9" s="548"/>
      <c r="K9" s="319" t="s">
        <v>163</v>
      </c>
      <c r="L9" s="549"/>
      <c r="M9" s="549"/>
      <c r="N9" s="549"/>
      <c r="O9" s="549"/>
      <c r="P9" s="549"/>
      <c r="Q9" s="549"/>
      <c r="R9" s="549"/>
      <c r="S9" s="549"/>
      <c r="T9" s="549"/>
      <c r="U9" s="549"/>
      <c r="V9" s="549"/>
      <c r="W9" s="549"/>
      <c r="X9" s="549"/>
      <c r="Y9" s="550"/>
    </row>
    <row r="10" spans="1:27" ht="27.95" customHeight="1" x14ac:dyDescent="0.25">
      <c r="A10" s="545"/>
      <c r="B10" s="546"/>
      <c r="C10" s="546"/>
      <c r="D10" s="546"/>
      <c r="E10" s="546"/>
      <c r="F10" s="546"/>
      <c r="G10" s="547"/>
      <c r="H10" s="537" t="str">
        <f>IF(①交付申請書!L7="", "", ①交付申請書!L7)</f>
        <v/>
      </c>
      <c r="I10" s="537"/>
      <c r="J10" s="537"/>
      <c r="K10" s="537"/>
      <c r="L10" s="537"/>
      <c r="M10" s="537"/>
      <c r="N10" s="537"/>
      <c r="O10" s="537"/>
      <c r="P10" s="537"/>
      <c r="Q10" s="537"/>
      <c r="R10" s="537"/>
      <c r="S10" s="537"/>
      <c r="T10" s="537"/>
      <c r="U10" s="537"/>
      <c r="V10" s="537"/>
      <c r="W10" s="537"/>
      <c r="X10" s="537"/>
      <c r="Y10" s="537"/>
    </row>
    <row r="11" spans="1:27" ht="27.95" customHeight="1" x14ac:dyDescent="0.25">
      <c r="A11" s="555" t="s">
        <v>167</v>
      </c>
      <c r="B11" s="555"/>
      <c r="C11" s="555"/>
      <c r="D11" s="555"/>
      <c r="E11" s="555"/>
      <c r="F11" s="555"/>
      <c r="G11" s="555"/>
      <c r="H11" s="562" t="s">
        <v>164</v>
      </c>
      <c r="I11" s="562"/>
      <c r="J11" s="563"/>
      <c r="K11" s="515"/>
      <c r="L11" s="556"/>
      <c r="M11" s="556"/>
      <c r="N11" s="556"/>
      <c r="O11" s="556"/>
      <c r="P11" s="556"/>
      <c r="Q11" s="556"/>
      <c r="R11" s="556"/>
      <c r="S11" s="556"/>
      <c r="T11" s="556"/>
      <c r="U11" s="556"/>
      <c r="V11" s="556"/>
      <c r="W11" s="556"/>
      <c r="X11" s="556"/>
      <c r="Y11" s="556"/>
    </row>
    <row r="12" spans="1:27" ht="27.95" customHeight="1" x14ac:dyDescent="0.25">
      <c r="A12" s="555"/>
      <c r="B12" s="555"/>
      <c r="C12" s="555"/>
      <c r="D12" s="555"/>
      <c r="E12" s="555"/>
      <c r="F12" s="555"/>
      <c r="G12" s="555"/>
      <c r="H12" s="562" t="s">
        <v>165</v>
      </c>
      <c r="I12" s="562"/>
      <c r="J12" s="563"/>
      <c r="K12" s="515"/>
      <c r="L12" s="556"/>
      <c r="M12" s="556"/>
      <c r="N12" s="556"/>
      <c r="O12" s="556"/>
      <c r="P12" s="556"/>
      <c r="Q12" s="556"/>
      <c r="R12" s="556"/>
      <c r="S12" s="556"/>
      <c r="T12" s="556"/>
      <c r="U12" s="556"/>
      <c r="V12" s="556"/>
      <c r="W12" s="556"/>
      <c r="X12" s="556"/>
      <c r="Y12" s="556"/>
    </row>
    <row r="13" spans="1:27" ht="27.95" customHeight="1" x14ac:dyDescent="0.25">
      <c r="A13" s="555"/>
      <c r="B13" s="555"/>
      <c r="C13" s="555"/>
      <c r="D13" s="555"/>
      <c r="E13" s="555"/>
      <c r="F13" s="555"/>
      <c r="G13" s="555"/>
      <c r="H13" s="560" t="s">
        <v>166</v>
      </c>
      <c r="I13" s="560"/>
      <c r="J13" s="561"/>
      <c r="K13" s="515"/>
      <c r="L13" s="556"/>
      <c r="M13" s="556"/>
      <c r="N13" s="556"/>
      <c r="O13" s="556"/>
      <c r="P13" s="556"/>
      <c r="Q13" s="556"/>
      <c r="R13" s="556"/>
      <c r="S13" s="556"/>
      <c r="T13" s="556"/>
      <c r="U13" s="556"/>
      <c r="V13" s="556"/>
      <c r="W13" s="556"/>
      <c r="X13" s="556"/>
      <c r="Y13" s="556"/>
    </row>
    <row r="14" spans="1:27" x14ac:dyDescent="0.25">
      <c r="A14" s="320"/>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row>
    <row r="15" spans="1:27" ht="24.95" customHeight="1" x14ac:dyDescent="0.25">
      <c r="A15" s="317" t="s">
        <v>168</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row>
    <row r="16" spans="1:27" ht="27.75" customHeight="1" x14ac:dyDescent="0.25">
      <c r="A16" s="558" t="s">
        <v>457</v>
      </c>
      <c r="B16" s="558"/>
      <c r="C16" s="558"/>
      <c r="D16" s="558"/>
      <c r="E16" s="558"/>
      <c r="F16" s="558"/>
      <c r="G16" s="558"/>
      <c r="H16" s="558"/>
      <c r="I16" s="558"/>
      <c r="J16" s="525"/>
      <c r="K16" s="526"/>
      <c r="L16" s="526"/>
      <c r="M16" s="526"/>
      <c r="N16" s="526"/>
      <c r="O16" s="526"/>
      <c r="P16" s="526"/>
      <c r="Q16" s="526"/>
      <c r="R16" s="526"/>
      <c r="S16" s="526"/>
      <c r="T16" s="526"/>
      <c r="U16" s="526"/>
      <c r="V16" s="526"/>
      <c r="W16" s="526"/>
      <c r="X16" s="526"/>
      <c r="Y16" s="527"/>
      <c r="Z16" s="321"/>
      <c r="AA16" s="322"/>
    </row>
    <row r="17" spans="1:29" ht="27.95" customHeight="1" x14ac:dyDescent="0.25">
      <c r="A17" s="558"/>
      <c r="B17" s="558"/>
      <c r="C17" s="558"/>
      <c r="D17" s="558"/>
      <c r="E17" s="558"/>
      <c r="F17" s="558"/>
      <c r="G17" s="558"/>
      <c r="H17" s="558"/>
      <c r="I17" s="558"/>
      <c r="J17" s="323" t="s">
        <v>68</v>
      </c>
      <c r="K17" s="557" t="s">
        <v>169</v>
      </c>
      <c r="L17" s="557"/>
      <c r="M17" s="557"/>
      <c r="N17" s="557"/>
      <c r="O17" s="557"/>
      <c r="P17" s="557"/>
      <c r="Q17" s="557"/>
      <c r="R17" s="557"/>
      <c r="S17" s="324" t="s">
        <v>68</v>
      </c>
      <c r="T17" s="559" t="s">
        <v>170</v>
      </c>
      <c r="U17" s="559"/>
      <c r="V17" s="559"/>
      <c r="W17" s="559"/>
      <c r="X17" s="559"/>
      <c r="Y17" s="559"/>
      <c r="Z17" s="325"/>
      <c r="AA17" s="326"/>
    </row>
    <row r="18" spans="1:29" ht="27.95" customHeight="1" x14ac:dyDescent="0.25">
      <c r="A18" s="524" t="s">
        <v>171</v>
      </c>
      <c r="B18" s="518"/>
      <c r="C18" s="518"/>
      <c r="D18" s="518"/>
      <c r="E18" s="518"/>
      <c r="F18" s="518"/>
      <c r="G18" s="518"/>
      <c r="H18" s="518"/>
      <c r="I18" s="519"/>
      <c r="J18" s="513"/>
      <c r="K18" s="514"/>
      <c r="L18" s="514"/>
      <c r="M18" s="514"/>
      <c r="N18" s="514"/>
      <c r="O18" s="514"/>
      <c r="P18" s="514"/>
      <c r="Q18" s="514"/>
      <c r="R18" s="514"/>
      <c r="S18" s="514"/>
      <c r="T18" s="514"/>
      <c r="U18" s="514"/>
      <c r="V18" s="514"/>
      <c r="W18" s="514"/>
      <c r="X18" s="514"/>
      <c r="Y18" s="515"/>
    </row>
    <row r="19" spans="1:29" ht="27.95" customHeight="1" x14ac:dyDescent="0.25">
      <c r="A19" s="524" t="s">
        <v>172</v>
      </c>
      <c r="B19" s="518"/>
      <c r="C19" s="518"/>
      <c r="D19" s="518"/>
      <c r="E19" s="518"/>
      <c r="F19" s="518"/>
      <c r="G19" s="518"/>
      <c r="H19" s="518"/>
      <c r="I19" s="519"/>
      <c r="J19" s="510"/>
      <c r="K19" s="511"/>
      <c r="L19" s="511"/>
      <c r="M19" s="511"/>
      <c r="N19" s="511"/>
      <c r="O19" s="511"/>
      <c r="P19" s="511"/>
      <c r="Q19" s="511"/>
      <c r="R19" s="511"/>
      <c r="S19" s="511"/>
      <c r="T19" s="511"/>
      <c r="U19" s="511"/>
      <c r="V19" s="511"/>
      <c r="W19" s="511"/>
      <c r="X19" s="511"/>
      <c r="Y19" s="512"/>
    </row>
    <row r="20" spans="1:29" ht="38.25" customHeight="1" x14ac:dyDescent="0.25">
      <c r="A20" s="517" t="s">
        <v>458</v>
      </c>
      <c r="B20" s="531"/>
      <c r="C20" s="531"/>
      <c r="D20" s="531"/>
      <c r="E20" s="531"/>
      <c r="F20" s="531"/>
      <c r="G20" s="531"/>
      <c r="H20" s="531"/>
      <c r="I20" s="532"/>
      <c r="J20" s="528"/>
      <c r="K20" s="529"/>
      <c r="L20" s="529"/>
      <c r="M20" s="529"/>
      <c r="N20" s="529"/>
      <c r="O20" s="529"/>
      <c r="P20" s="529"/>
      <c r="Q20" s="529"/>
      <c r="R20" s="529"/>
      <c r="S20" s="529"/>
      <c r="T20" s="529"/>
      <c r="U20" s="529"/>
      <c r="V20" s="529"/>
      <c r="W20" s="529"/>
      <c r="X20" s="529"/>
      <c r="Y20" s="530"/>
    </row>
    <row r="21" spans="1:29" ht="27.95" customHeight="1" x14ac:dyDescent="0.25">
      <c r="A21" s="524" t="s">
        <v>173</v>
      </c>
      <c r="B21" s="518"/>
      <c r="C21" s="518"/>
      <c r="D21" s="518"/>
      <c r="E21" s="518"/>
      <c r="F21" s="518"/>
      <c r="G21" s="518"/>
      <c r="H21" s="518"/>
      <c r="I21" s="519"/>
      <c r="J21" s="513"/>
      <c r="K21" s="514"/>
      <c r="L21" s="514"/>
      <c r="M21" s="514"/>
      <c r="N21" s="514"/>
      <c r="O21" s="514"/>
      <c r="P21" s="514"/>
      <c r="Q21" s="514"/>
      <c r="R21" s="514"/>
      <c r="S21" s="514"/>
      <c r="T21" s="514"/>
      <c r="U21" s="514"/>
      <c r="V21" s="514"/>
      <c r="W21" s="514"/>
      <c r="X21" s="514"/>
      <c r="Y21" s="515"/>
      <c r="AB21" s="327" t="s">
        <v>449</v>
      </c>
    </row>
    <row r="22" spans="1:29" ht="27.95" customHeight="1" x14ac:dyDescent="0.25">
      <c r="A22" s="534" t="s">
        <v>174</v>
      </c>
      <c r="B22" s="535"/>
      <c r="C22" s="535"/>
      <c r="D22" s="535"/>
      <c r="E22" s="535"/>
      <c r="F22" s="535"/>
      <c r="G22" s="535"/>
      <c r="H22" s="535"/>
      <c r="I22" s="536"/>
      <c r="J22" s="328" t="s">
        <v>175</v>
      </c>
      <c r="K22" s="533">
        <f>AB22/12</f>
        <v>0</v>
      </c>
      <c r="L22" s="533"/>
      <c r="M22" s="533"/>
      <c r="N22" s="328" t="s">
        <v>176</v>
      </c>
      <c r="O22" s="328" t="s">
        <v>391</v>
      </c>
      <c r="P22" s="328"/>
      <c r="Q22" s="328"/>
      <c r="R22" s="328"/>
      <c r="S22" s="328"/>
      <c r="T22" s="328"/>
      <c r="U22" s="328"/>
      <c r="V22" s="328"/>
      <c r="W22" s="328"/>
      <c r="X22" s="328"/>
      <c r="Y22" s="329"/>
      <c r="AA22" s="300" t="s">
        <v>425</v>
      </c>
      <c r="AB22" s="343">
        <f>⑦【入力不要】概算額の計算シート!S12</f>
        <v>0</v>
      </c>
      <c r="AC22" s="300" t="s">
        <v>450</v>
      </c>
    </row>
    <row r="23" spans="1:29" ht="27.95" customHeight="1" x14ac:dyDescent="0.25">
      <c r="A23" s="330"/>
      <c r="B23" s="551" t="s">
        <v>177</v>
      </c>
      <c r="C23" s="552"/>
      <c r="D23" s="552"/>
      <c r="E23" s="552"/>
      <c r="F23" s="552"/>
      <c r="G23" s="552"/>
      <c r="H23" s="552"/>
      <c r="I23" s="553"/>
      <c r="J23" s="331" t="s">
        <v>175</v>
      </c>
      <c r="K23" s="554">
        <f>AB23/12</f>
        <v>0</v>
      </c>
      <c r="L23" s="554"/>
      <c r="M23" s="554"/>
      <c r="N23" s="331" t="s">
        <v>176</v>
      </c>
      <c r="O23" s="331" t="s">
        <v>391</v>
      </c>
      <c r="P23" s="331"/>
      <c r="Q23" s="331"/>
      <c r="R23" s="331"/>
      <c r="S23" s="331"/>
      <c r="T23" s="331"/>
      <c r="U23" s="331"/>
      <c r="V23" s="331"/>
      <c r="W23" s="331"/>
      <c r="X23" s="331"/>
      <c r="Y23" s="332"/>
      <c r="AA23" s="296" t="s">
        <v>424</v>
      </c>
      <c r="AB23" s="343">
        <f>⑦【入力不要】概算額の計算シート!S13</f>
        <v>0</v>
      </c>
      <c r="AC23" s="296" t="s">
        <v>450</v>
      </c>
    </row>
    <row r="24" spans="1:29" ht="27.95" customHeight="1" x14ac:dyDescent="0.25">
      <c r="A24" s="524" t="s">
        <v>178</v>
      </c>
      <c r="B24" s="518"/>
      <c r="C24" s="518"/>
      <c r="D24" s="518"/>
      <c r="E24" s="518"/>
      <c r="F24" s="518"/>
      <c r="G24" s="518"/>
      <c r="H24" s="518"/>
      <c r="I24" s="519"/>
      <c r="J24" s="333" t="s">
        <v>196</v>
      </c>
      <c r="K24" s="740">
        <f>IF(AB22=0,0,AB24/AB22)</f>
        <v>0</v>
      </c>
      <c r="L24" s="740"/>
      <c r="M24" s="334" t="s">
        <v>181</v>
      </c>
      <c r="N24" s="334"/>
      <c r="O24" s="335"/>
      <c r="P24" s="335"/>
      <c r="Q24" s="335"/>
      <c r="R24" s="335"/>
      <c r="S24" s="335"/>
      <c r="T24" s="335"/>
      <c r="U24" s="335"/>
      <c r="V24" s="335"/>
      <c r="W24" s="335"/>
      <c r="X24" s="335"/>
      <c r="Y24" s="336"/>
      <c r="AA24" s="337" t="s">
        <v>448</v>
      </c>
      <c r="AB24" s="343">
        <f>'③事業計画書(５)'!G2</f>
        <v>0</v>
      </c>
      <c r="AC24" s="296" t="s">
        <v>451</v>
      </c>
    </row>
    <row r="25" spans="1:29" ht="27.95" customHeight="1" x14ac:dyDescent="0.25">
      <c r="A25" s="524" t="s">
        <v>179</v>
      </c>
      <c r="B25" s="518"/>
      <c r="C25" s="518"/>
      <c r="D25" s="518"/>
      <c r="E25" s="518"/>
      <c r="F25" s="518"/>
      <c r="G25" s="518"/>
      <c r="H25" s="518"/>
      <c r="I25" s="519"/>
      <c r="J25" s="513"/>
      <c r="K25" s="514"/>
      <c r="L25" s="514"/>
      <c r="M25" s="514"/>
      <c r="N25" s="515"/>
      <c r="O25" s="516" t="s">
        <v>180</v>
      </c>
      <c r="P25" s="516"/>
      <c r="Q25" s="514"/>
      <c r="R25" s="514"/>
      <c r="S25" s="514"/>
      <c r="T25" s="514"/>
      <c r="U25" s="514"/>
      <c r="V25" s="514"/>
      <c r="W25" s="514"/>
      <c r="X25" s="514"/>
      <c r="Y25" s="515"/>
    </row>
    <row r="26" spans="1:29" ht="27.95" customHeight="1" x14ac:dyDescent="0.25">
      <c r="A26" s="517" t="s">
        <v>423</v>
      </c>
      <c r="B26" s="518"/>
      <c r="C26" s="518"/>
      <c r="D26" s="518"/>
      <c r="E26" s="518"/>
      <c r="F26" s="518"/>
      <c r="G26" s="518"/>
      <c r="H26" s="518"/>
      <c r="I26" s="519"/>
      <c r="J26" s="522"/>
      <c r="K26" s="523"/>
      <c r="L26" s="523"/>
      <c r="M26" s="523"/>
      <c r="N26" s="334" t="s">
        <v>181</v>
      </c>
      <c r="O26" s="338"/>
      <c r="P26" s="520"/>
      <c r="Q26" s="520"/>
      <c r="R26" s="520"/>
      <c r="S26" s="520"/>
      <c r="T26" s="520"/>
      <c r="U26" s="520"/>
      <c r="V26" s="520"/>
      <c r="W26" s="520"/>
      <c r="X26" s="520"/>
      <c r="Y26" s="521"/>
    </row>
    <row r="27" spans="1:29" x14ac:dyDescent="0.25">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row>
    <row r="28" spans="1:29" x14ac:dyDescent="0.25">
      <c r="A28" s="317" t="s">
        <v>182</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c r="Y28" s="339"/>
    </row>
    <row r="29" spans="1:29" x14ac:dyDescent="0.25">
      <c r="A29" s="340" t="s">
        <v>183</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c r="Y29" s="339"/>
    </row>
    <row r="30" spans="1:29" ht="39.75" customHeight="1" x14ac:dyDescent="0.25">
      <c r="A30" s="509"/>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row>
    <row r="31" spans="1:29" ht="4.5" customHeight="1" x14ac:dyDescent="0.25">
      <c r="A31" s="339"/>
      <c r="B31" s="339"/>
      <c r="C31" s="339"/>
      <c r="D31" s="341"/>
      <c r="E31" s="341"/>
      <c r="F31" s="341"/>
      <c r="G31" s="341"/>
      <c r="H31" s="341"/>
      <c r="I31" s="341"/>
      <c r="J31" s="341"/>
      <c r="K31" s="341"/>
      <c r="L31" s="341"/>
      <c r="M31" s="341"/>
      <c r="N31" s="341"/>
      <c r="O31" s="341"/>
      <c r="P31" s="341"/>
      <c r="Q31" s="341"/>
      <c r="R31" s="341"/>
      <c r="S31" s="341"/>
      <c r="T31" s="341"/>
      <c r="U31" s="341"/>
      <c r="V31" s="341"/>
      <c r="W31" s="341"/>
      <c r="X31" s="341"/>
      <c r="Y31" s="341"/>
    </row>
    <row r="32" spans="1:29" x14ac:dyDescent="0.25">
      <c r="A32" s="340" t="s">
        <v>184</v>
      </c>
      <c r="B32" s="339"/>
      <c r="C32" s="339"/>
      <c r="D32" s="339"/>
      <c r="E32" s="339"/>
      <c r="F32" s="339"/>
      <c r="G32" s="339"/>
      <c r="H32" s="339"/>
      <c r="I32" s="339"/>
      <c r="J32" s="339"/>
      <c r="K32" s="339"/>
      <c r="L32" s="339"/>
      <c r="M32" s="339"/>
      <c r="N32" s="339"/>
      <c r="O32" s="339"/>
      <c r="P32" s="339"/>
      <c r="Q32" s="339"/>
      <c r="R32" s="339"/>
      <c r="S32" s="339"/>
      <c r="T32" s="339"/>
      <c r="U32" s="339"/>
      <c r="V32" s="339"/>
      <c r="W32" s="339"/>
      <c r="X32" s="339"/>
      <c r="Y32" s="339"/>
    </row>
    <row r="33" spans="1:25" ht="39.950000000000003" customHeight="1" x14ac:dyDescent="0.25">
      <c r="A33" s="509"/>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row>
    <row r="34" spans="1:25" ht="5.0999999999999996" customHeight="1" x14ac:dyDescent="0.25">
      <c r="A34" s="339"/>
      <c r="B34" s="339"/>
      <c r="C34" s="339"/>
      <c r="D34" s="342"/>
      <c r="E34" s="342"/>
      <c r="F34" s="342"/>
      <c r="G34" s="342"/>
      <c r="H34" s="342"/>
      <c r="I34" s="342"/>
      <c r="J34" s="342"/>
      <c r="K34" s="342"/>
      <c r="L34" s="342"/>
      <c r="M34" s="342"/>
      <c r="N34" s="342"/>
      <c r="O34" s="342"/>
      <c r="P34" s="342"/>
      <c r="Q34" s="342"/>
      <c r="R34" s="342"/>
      <c r="S34" s="342"/>
      <c r="T34" s="342"/>
      <c r="U34" s="342"/>
      <c r="V34" s="342"/>
      <c r="W34" s="342"/>
      <c r="X34" s="342"/>
      <c r="Y34" s="342"/>
    </row>
    <row r="35" spans="1:25" x14ac:dyDescent="0.25">
      <c r="A35" s="340" t="s">
        <v>185</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row>
    <row r="36" spans="1:25" ht="39.950000000000003" customHeight="1" x14ac:dyDescent="0.25">
      <c r="A36" s="509"/>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row>
    <row r="37" spans="1:25" ht="5.0999999999999996" customHeight="1" x14ac:dyDescent="0.25">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row>
    <row r="38" spans="1:25" x14ac:dyDescent="0.25">
      <c r="A38" s="340" t="s">
        <v>186</v>
      </c>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row>
    <row r="39" spans="1:25" ht="39.950000000000003" customHeight="1" x14ac:dyDescent="0.25">
      <c r="A39" s="509"/>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row>
    <row r="40" spans="1:25" ht="5.0999999999999996" customHeight="1" x14ac:dyDescent="0.25"/>
    <row r="41" spans="1:25" x14ac:dyDescent="0.25">
      <c r="A41" s="340" t="s">
        <v>187</v>
      </c>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row>
    <row r="42" spans="1:25" ht="39.950000000000003" customHeight="1" x14ac:dyDescent="0.25">
      <c r="A42" s="509"/>
      <c r="B42" s="509"/>
      <c r="C42" s="509"/>
      <c r="D42" s="509"/>
      <c r="E42" s="509"/>
      <c r="F42" s="509"/>
      <c r="G42" s="509"/>
      <c r="H42" s="509"/>
      <c r="I42" s="509"/>
      <c r="J42" s="509"/>
      <c r="K42" s="509"/>
      <c r="L42" s="509"/>
      <c r="M42" s="509"/>
      <c r="N42" s="509"/>
      <c r="O42" s="509"/>
      <c r="P42" s="509"/>
      <c r="Q42" s="509"/>
      <c r="R42" s="509"/>
      <c r="S42" s="509"/>
      <c r="T42" s="509"/>
      <c r="U42" s="509"/>
      <c r="V42" s="509"/>
      <c r="W42" s="509"/>
      <c r="X42" s="509"/>
      <c r="Y42" s="509"/>
    </row>
    <row r="43" spans="1:25" ht="5.0999999999999996" customHeight="1" x14ac:dyDescent="0.25">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row>
    <row r="44" spans="1:25" x14ac:dyDescent="0.25">
      <c r="A44" s="340" t="s">
        <v>459</v>
      </c>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row>
    <row r="45" spans="1:25" ht="39.950000000000003" customHeight="1" x14ac:dyDescent="0.25">
      <c r="A45" s="510"/>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2"/>
    </row>
    <row r="46" spans="1:25" ht="5.0999999999999996" customHeight="1" x14ac:dyDescent="0.25">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row>
    <row r="47" spans="1:25" x14ac:dyDescent="0.25">
      <c r="A47" s="340" t="s">
        <v>460</v>
      </c>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row>
    <row r="48" spans="1:25" ht="48" customHeight="1" x14ac:dyDescent="0.25">
      <c r="A48" s="510"/>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2"/>
    </row>
    <row r="49" spans="1:25" ht="5.0999999999999996" customHeight="1" x14ac:dyDescent="0.25">
      <c r="Y49" s="313"/>
    </row>
    <row r="50" spans="1:25" x14ac:dyDescent="0.25">
      <c r="A50" s="340" t="s">
        <v>188</v>
      </c>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row>
    <row r="51" spans="1:25" ht="78.75" customHeight="1" x14ac:dyDescent="0.25">
      <c r="A51" s="509"/>
      <c r="B51" s="509"/>
      <c r="C51" s="509"/>
      <c r="D51" s="509"/>
      <c r="E51" s="509"/>
      <c r="F51" s="509"/>
      <c r="G51" s="509"/>
      <c r="H51" s="509"/>
      <c r="I51" s="509"/>
      <c r="J51" s="509"/>
      <c r="K51" s="509"/>
      <c r="L51" s="509"/>
      <c r="M51" s="509"/>
      <c r="N51" s="509"/>
      <c r="O51" s="509"/>
      <c r="P51" s="509"/>
      <c r="Q51" s="509"/>
      <c r="R51" s="509"/>
      <c r="S51" s="509"/>
      <c r="T51" s="509"/>
      <c r="U51" s="509"/>
      <c r="V51" s="509"/>
      <c r="W51" s="509"/>
      <c r="X51" s="509"/>
      <c r="Y51" s="509"/>
    </row>
    <row r="52" spans="1:25" ht="5.0999999999999996" customHeight="1" x14ac:dyDescent="0.25"/>
    <row r="53" spans="1:25" x14ac:dyDescent="0.25">
      <c r="A53" s="340" t="s">
        <v>189</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row>
    <row r="54" spans="1:25" ht="39.950000000000003" customHeight="1" x14ac:dyDescent="0.25">
      <c r="A54" s="509"/>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row>
    <row r="55" spans="1:25" ht="5.0999999999999996" customHeight="1" x14ac:dyDescent="0.25"/>
    <row r="56" spans="1:25" x14ac:dyDescent="0.25">
      <c r="A56" s="340" t="s">
        <v>190</v>
      </c>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row>
    <row r="57" spans="1:25" ht="67.5" customHeight="1" x14ac:dyDescent="0.25">
      <c r="A57" s="509"/>
      <c r="B57" s="509"/>
      <c r="C57" s="509"/>
      <c r="D57" s="509"/>
      <c r="E57" s="509"/>
      <c r="F57" s="509"/>
      <c r="G57" s="509"/>
      <c r="H57" s="509"/>
      <c r="I57" s="509"/>
      <c r="J57" s="509"/>
      <c r="K57" s="509"/>
      <c r="L57" s="509"/>
      <c r="M57" s="509"/>
      <c r="N57" s="509"/>
      <c r="O57" s="509"/>
      <c r="P57" s="509"/>
      <c r="Q57" s="509"/>
      <c r="R57" s="509"/>
      <c r="S57" s="509"/>
      <c r="T57" s="509"/>
      <c r="U57" s="509"/>
      <c r="V57" s="509"/>
      <c r="W57" s="509"/>
      <c r="X57" s="509"/>
      <c r="Y57" s="509"/>
    </row>
    <row r="59" spans="1:25" ht="17.25" customHeight="1" x14ac:dyDescent="0.25">
      <c r="A59" s="317" t="s">
        <v>421</v>
      </c>
    </row>
    <row r="61" spans="1:25" x14ac:dyDescent="0.25">
      <c r="D61" s="501"/>
      <c r="E61" s="502"/>
      <c r="F61" s="502"/>
      <c r="G61" s="502"/>
      <c r="H61" s="502"/>
      <c r="I61" s="502"/>
      <c r="J61" s="502"/>
      <c r="K61" s="502"/>
      <c r="L61" s="502"/>
      <c r="M61" s="502"/>
      <c r="N61" s="502"/>
      <c r="O61" s="502"/>
      <c r="P61" s="502"/>
      <c r="Q61" s="502"/>
      <c r="R61" s="502"/>
      <c r="S61" s="502"/>
      <c r="T61" s="502"/>
      <c r="U61" s="503"/>
    </row>
    <row r="62" spans="1:25" x14ac:dyDescent="0.25">
      <c r="D62" s="504"/>
      <c r="E62" s="500"/>
      <c r="F62" s="500"/>
      <c r="G62" s="500"/>
      <c r="H62" s="500"/>
      <c r="I62" s="500"/>
      <c r="J62" s="500"/>
      <c r="K62" s="500"/>
      <c r="L62" s="500"/>
      <c r="M62" s="500"/>
      <c r="N62" s="500"/>
      <c r="O62" s="500"/>
      <c r="P62" s="500"/>
      <c r="Q62" s="500"/>
      <c r="R62" s="500"/>
      <c r="S62" s="500"/>
      <c r="T62" s="500"/>
      <c r="U62" s="505"/>
    </row>
    <row r="63" spans="1:25" x14ac:dyDescent="0.25">
      <c r="D63" s="504"/>
      <c r="E63" s="500"/>
      <c r="F63" s="500"/>
      <c r="G63" s="500"/>
      <c r="H63" s="500"/>
      <c r="I63" s="500"/>
      <c r="J63" s="500"/>
      <c r="K63" s="500"/>
      <c r="L63" s="500"/>
      <c r="M63" s="500"/>
      <c r="N63" s="500"/>
      <c r="O63" s="500"/>
      <c r="P63" s="500"/>
      <c r="Q63" s="500"/>
      <c r="R63" s="500"/>
      <c r="S63" s="500"/>
      <c r="T63" s="500"/>
      <c r="U63" s="505"/>
    </row>
    <row r="64" spans="1:25" x14ac:dyDescent="0.25">
      <c r="D64" s="504"/>
      <c r="E64" s="500"/>
      <c r="F64" s="500"/>
      <c r="G64" s="500"/>
      <c r="H64" s="500"/>
      <c r="I64" s="500"/>
      <c r="J64" s="500"/>
      <c r="K64" s="500"/>
      <c r="L64" s="500"/>
      <c r="M64" s="500"/>
      <c r="N64" s="500"/>
      <c r="O64" s="500"/>
      <c r="P64" s="500"/>
      <c r="Q64" s="500"/>
      <c r="R64" s="500"/>
      <c r="S64" s="500"/>
      <c r="T64" s="500"/>
      <c r="U64" s="505"/>
    </row>
    <row r="65" spans="4:21" x14ac:dyDescent="0.25">
      <c r="D65" s="504"/>
      <c r="E65" s="500"/>
      <c r="F65" s="500"/>
      <c r="G65" s="500"/>
      <c r="H65" s="500"/>
      <c r="I65" s="500"/>
      <c r="J65" s="500"/>
      <c r="K65" s="500"/>
      <c r="L65" s="500"/>
      <c r="M65" s="500"/>
      <c r="N65" s="500"/>
      <c r="O65" s="500"/>
      <c r="P65" s="500"/>
      <c r="Q65" s="500"/>
      <c r="R65" s="500"/>
      <c r="S65" s="500"/>
      <c r="T65" s="500"/>
      <c r="U65" s="505"/>
    </row>
    <row r="66" spans="4:21" x14ac:dyDescent="0.25">
      <c r="D66" s="504"/>
      <c r="E66" s="500"/>
      <c r="F66" s="500"/>
      <c r="G66" s="500"/>
      <c r="H66" s="500"/>
      <c r="I66" s="500"/>
      <c r="J66" s="500"/>
      <c r="K66" s="500"/>
      <c r="L66" s="500"/>
      <c r="M66" s="500"/>
      <c r="N66" s="500"/>
      <c r="O66" s="500"/>
      <c r="P66" s="500"/>
      <c r="Q66" s="500"/>
      <c r="R66" s="500"/>
      <c r="S66" s="500"/>
      <c r="T66" s="500"/>
      <c r="U66" s="505"/>
    </row>
    <row r="67" spans="4:21" x14ac:dyDescent="0.25">
      <c r="D67" s="504"/>
      <c r="E67" s="500"/>
      <c r="F67" s="500"/>
      <c r="G67" s="500"/>
      <c r="H67" s="500"/>
      <c r="I67" s="500"/>
      <c r="J67" s="500"/>
      <c r="K67" s="500"/>
      <c r="L67" s="500"/>
      <c r="M67" s="500"/>
      <c r="N67" s="500"/>
      <c r="O67" s="500"/>
      <c r="P67" s="500"/>
      <c r="Q67" s="500"/>
      <c r="R67" s="500"/>
      <c r="S67" s="500"/>
      <c r="T67" s="500"/>
      <c r="U67" s="505"/>
    </row>
    <row r="68" spans="4:21" x14ac:dyDescent="0.25">
      <c r="D68" s="504"/>
      <c r="E68" s="500"/>
      <c r="F68" s="500"/>
      <c r="G68" s="500"/>
      <c r="H68" s="500"/>
      <c r="I68" s="500"/>
      <c r="J68" s="500"/>
      <c r="K68" s="500"/>
      <c r="L68" s="500"/>
      <c r="M68" s="500"/>
      <c r="N68" s="500"/>
      <c r="O68" s="500"/>
      <c r="P68" s="500"/>
      <c r="Q68" s="500"/>
      <c r="R68" s="500"/>
      <c r="S68" s="500"/>
      <c r="T68" s="500"/>
      <c r="U68" s="505"/>
    </row>
    <row r="69" spans="4:21" x14ac:dyDescent="0.25">
      <c r="D69" s="504"/>
      <c r="E69" s="500"/>
      <c r="F69" s="500"/>
      <c r="G69" s="500"/>
      <c r="H69" s="500"/>
      <c r="I69" s="500"/>
      <c r="J69" s="500"/>
      <c r="K69" s="500"/>
      <c r="L69" s="500"/>
      <c r="M69" s="500"/>
      <c r="N69" s="500"/>
      <c r="O69" s="500"/>
      <c r="P69" s="500"/>
      <c r="Q69" s="500"/>
      <c r="R69" s="500"/>
      <c r="S69" s="500"/>
      <c r="T69" s="500"/>
      <c r="U69" s="505"/>
    </row>
    <row r="70" spans="4:21" x14ac:dyDescent="0.25">
      <c r="D70" s="504"/>
      <c r="E70" s="500"/>
      <c r="F70" s="500"/>
      <c r="G70" s="500"/>
      <c r="H70" s="500"/>
      <c r="I70" s="500"/>
      <c r="J70" s="500"/>
      <c r="K70" s="500"/>
      <c r="L70" s="500"/>
      <c r="M70" s="500"/>
      <c r="N70" s="500"/>
      <c r="O70" s="500"/>
      <c r="P70" s="500"/>
      <c r="Q70" s="500"/>
      <c r="R70" s="500"/>
      <c r="S70" s="500"/>
      <c r="T70" s="500"/>
      <c r="U70" s="505"/>
    </row>
    <row r="71" spans="4:21" x14ac:dyDescent="0.25">
      <c r="D71" s="504"/>
      <c r="E71" s="500"/>
      <c r="F71" s="500"/>
      <c r="G71" s="500"/>
      <c r="H71" s="500"/>
      <c r="I71" s="500"/>
      <c r="J71" s="500"/>
      <c r="K71" s="500"/>
      <c r="L71" s="500"/>
      <c r="M71" s="500"/>
      <c r="N71" s="500"/>
      <c r="O71" s="500"/>
      <c r="P71" s="500"/>
      <c r="Q71" s="500"/>
      <c r="R71" s="500"/>
      <c r="S71" s="500"/>
      <c r="T71" s="500"/>
      <c r="U71" s="505"/>
    </row>
    <row r="72" spans="4:21" x14ac:dyDescent="0.25">
      <c r="D72" s="504"/>
      <c r="E72" s="500"/>
      <c r="F72" s="500"/>
      <c r="G72" s="500"/>
      <c r="H72" s="500"/>
      <c r="I72" s="500"/>
      <c r="J72" s="500"/>
      <c r="K72" s="500"/>
      <c r="L72" s="500"/>
      <c r="M72" s="500"/>
      <c r="N72" s="500"/>
      <c r="O72" s="500"/>
      <c r="P72" s="500"/>
      <c r="Q72" s="500"/>
      <c r="R72" s="500"/>
      <c r="S72" s="500"/>
      <c r="T72" s="500"/>
      <c r="U72" s="505"/>
    </row>
    <row r="73" spans="4:21" x14ac:dyDescent="0.25">
      <c r="D73" s="506"/>
      <c r="E73" s="507"/>
      <c r="F73" s="507"/>
      <c r="G73" s="507"/>
      <c r="H73" s="507"/>
      <c r="I73" s="507"/>
      <c r="J73" s="507"/>
      <c r="K73" s="507"/>
      <c r="L73" s="507"/>
      <c r="M73" s="507"/>
      <c r="N73" s="507"/>
      <c r="O73" s="507"/>
      <c r="P73" s="507"/>
      <c r="Q73" s="507"/>
      <c r="R73" s="507"/>
      <c r="S73" s="507"/>
      <c r="T73" s="507"/>
      <c r="U73" s="508"/>
    </row>
    <row r="74" spans="4:21" x14ac:dyDescent="0.25">
      <c r="D74" s="500" t="s">
        <v>197</v>
      </c>
      <c r="E74" s="500"/>
      <c r="F74" s="500"/>
      <c r="G74" s="500"/>
      <c r="H74" s="500"/>
      <c r="I74" s="500"/>
      <c r="J74" s="500"/>
      <c r="K74" s="500"/>
      <c r="L74" s="500"/>
      <c r="M74" s="500"/>
      <c r="N74" s="500"/>
      <c r="O74" s="500"/>
      <c r="P74" s="500"/>
      <c r="Q74" s="500"/>
      <c r="R74" s="500"/>
      <c r="S74" s="500"/>
      <c r="T74" s="500"/>
      <c r="U74" s="500"/>
    </row>
    <row r="76" spans="4:21" x14ac:dyDescent="0.25">
      <c r="D76" s="501"/>
      <c r="E76" s="502"/>
      <c r="F76" s="502"/>
      <c r="G76" s="502"/>
      <c r="H76" s="502"/>
      <c r="I76" s="502"/>
      <c r="J76" s="502"/>
      <c r="K76" s="502"/>
      <c r="L76" s="502"/>
      <c r="M76" s="502"/>
      <c r="N76" s="502"/>
      <c r="O76" s="502"/>
      <c r="P76" s="502"/>
      <c r="Q76" s="502"/>
      <c r="R76" s="502"/>
      <c r="S76" s="502"/>
      <c r="T76" s="502"/>
      <c r="U76" s="503"/>
    </row>
    <row r="77" spans="4:21" x14ac:dyDescent="0.25">
      <c r="D77" s="504"/>
      <c r="E77" s="500"/>
      <c r="F77" s="500"/>
      <c r="G77" s="500"/>
      <c r="H77" s="500"/>
      <c r="I77" s="500"/>
      <c r="J77" s="500"/>
      <c r="K77" s="500"/>
      <c r="L77" s="500"/>
      <c r="M77" s="500"/>
      <c r="N77" s="500"/>
      <c r="O77" s="500"/>
      <c r="P77" s="500"/>
      <c r="Q77" s="500"/>
      <c r="R77" s="500"/>
      <c r="S77" s="500"/>
      <c r="T77" s="500"/>
      <c r="U77" s="505"/>
    </row>
    <row r="78" spans="4:21" x14ac:dyDescent="0.25">
      <c r="D78" s="504"/>
      <c r="E78" s="500"/>
      <c r="F78" s="500"/>
      <c r="G78" s="500"/>
      <c r="H78" s="500"/>
      <c r="I78" s="500"/>
      <c r="J78" s="500"/>
      <c r="K78" s="500"/>
      <c r="L78" s="500"/>
      <c r="M78" s="500"/>
      <c r="N78" s="500"/>
      <c r="O78" s="500"/>
      <c r="P78" s="500"/>
      <c r="Q78" s="500"/>
      <c r="R78" s="500"/>
      <c r="S78" s="500"/>
      <c r="T78" s="500"/>
      <c r="U78" s="505"/>
    </row>
    <row r="79" spans="4:21" x14ac:dyDescent="0.25">
      <c r="D79" s="504"/>
      <c r="E79" s="500"/>
      <c r="F79" s="500"/>
      <c r="G79" s="500"/>
      <c r="H79" s="500"/>
      <c r="I79" s="500"/>
      <c r="J79" s="500"/>
      <c r="K79" s="500"/>
      <c r="L79" s="500"/>
      <c r="M79" s="500"/>
      <c r="N79" s="500"/>
      <c r="O79" s="500"/>
      <c r="P79" s="500"/>
      <c r="Q79" s="500"/>
      <c r="R79" s="500"/>
      <c r="S79" s="500"/>
      <c r="T79" s="500"/>
      <c r="U79" s="505"/>
    </row>
    <row r="80" spans="4:21" x14ac:dyDescent="0.25">
      <c r="D80" s="504"/>
      <c r="E80" s="500"/>
      <c r="F80" s="500"/>
      <c r="G80" s="500"/>
      <c r="H80" s="500"/>
      <c r="I80" s="500"/>
      <c r="J80" s="500"/>
      <c r="K80" s="500"/>
      <c r="L80" s="500"/>
      <c r="M80" s="500"/>
      <c r="N80" s="500"/>
      <c r="O80" s="500"/>
      <c r="P80" s="500"/>
      <c r="Q80" s="500"/>
      <c r="R80" s="500"/>
      <c r="S80" s="500"/>
      <c r="T80" s="500"/>
      <c r="U80" s="505"/>
    </row>
    <row r="81" spans="4:21" x14ac:dyDescent="0.25">
      <c r="D81" s="504"/>
      <c r="E81" s="500"/>
      <c r="F81" s="500"/>
      <c r="G81" s="500"/>
      <c r="H81" s="500"/>
      <c r="I81" s="500"/>
      <c r="J81" s="500"/>
      <c r="K81" s="500"/>
      <c r="L81" s="500"/>
      <c r="M81" s="500"/>
      <c r="N81" s="500"/>
      <c r="O81" s="500"/>
      <c r="P81" s="500"/>
      <c r="Q81" s="500"/>
      <c r="R81" s="500"/>
      <c r="S81" s="500"/>
      <c r="T81" s="500"/>
      <c r="U81" s="505"/>
    </row>
    <row r="82" spans="4:21" x14ac:dyDescent="0.25">
      <c r="D82" s="504"/>
      <c r="E82" s="500"/>
      <c r="F82" s="500"/>
      <c r="G82" s="500"/>
      <c r="H82" s="500"/>
      <c r="I82" s="500"/>
      <c r="J82" s="500"/>
      <c r="K82" s="500"/>
      <c r="L82" s="500"/>
      <c r="M82" s="500"/>
      <c r="N82" s="500"/>
      <c r="O82" s="500"/>
      <c r="P82" s="500"/>
      <c r="Q82" s="500"/>
      <c r="R82" s="500"/>
      <c r="S82" s="500"/>
      <c r="T82" s="500"/>
      <c r="U82" s="505"/>
    </row>
    <row r="83" spans="4:21" x14ac:dyDescent="0.25">
      <c r="D83" s="504"/>
      <c r="E83" s="500"/>
      <c r="F83" s="500"/>
      <c r="G83" s="500"/>
      <c r="H83" s="500"/>
      <c r="I83" s="500"/>
      <c r="J83" s="500"/>
      <c r="K83" s="500"/>
      <c r="L83" s="500"/>
      <c r="M83" s="500"/>
      <c r="N83" s="500"/>
      <c r="O83" s="500"/>
      <c r="P83" s="500"/>
      <c r="Q83" s="500"/>
      <c r="R83" s="500"/>
      <c r="S83" s="500"/>
      <c r="T83" s="500"/>
      <c r="U83" s="505"/>
    </row>
    <row r="84" spans="4:21" x14ac:dyDescent="0.25">
      <c r="D84" s="504"/>
      <c r="E84" s="500"/>
      <c r="F84" s="500"/>
      <c r="G84" s="500"/>
      <c r="H84" s="500"/>
      <c r="I84" s="500"/>
      <c r="J84" s="500"/>
      <c r="K84" s="500"/>
      <c r="L84" s="500"/>
      <c r="M84" s="500"/>
      <c r="N84" s="500"/>
      <c r="O84" s="500"/>
      <c r="P84" s="500"/>
      <c r="Q84" s="500"/>
      <c r="R84" s="500"/>
      <c r="S84" s="500"/>
      <c r="T84" s="500"/>
      <c r="U84" s="505"/>
    </row>
    <row r="85" spans="4:21" x14ac:dyDescent="0.25">
      <c r="D85" s="504"/>
      <c r="E85" s="500"/>
      <c r="F85" s="500"/>
      <c r="G85" s="500"/>
      <c r="H85" s="500"/>
      <c r="I85" s="500"/>
      <c r="J85" s="500"/>
      <c r="K85" s="500"/>
      <c r="L85" s="500"/>
      <c r="M85" s="500"/>
      <c r="N85" s="500"/>
      <c r="O85" s="500"/>
      <c r="P85" s="500"/>
      <c r="Q85" s="500"/>
      <c r="R85" s="500"/>
      <c r="S85" s="500"/>
      <c r="T85" s="500"/>
      <c r="U85" s="505"/>
    </row>
    <row r="86" spans="4:21" x14ac:dyDescent="0.25">
      <c r="D86" s="504"/>
      <c r="E86" s="500"/>
      <c r="F86" s="500"/>
      <c r="G86" s="500"/>
      <c r="H86" s="500"/>
      <c r="I86" s="500"/>
      <c r="J86" s="500"/>
      <c r="K86" s="500"/>
      <c r="L86" s="500"/>
      <c r="M86" s="500"/>
      <c r="N86" s="500"/>
      <c r="O86" s="500"/>
      <c r="P86" s="500"/>
      <c r="Q86" s="500"/>
      <c r="R86" s="500"/>
      <c r="S86" s="500"/>
      <c r="T86" s="500"/>
      <c r="U86" s="505"/>
    </row>
    <row r="87" spans="4:21" x14ac:dyDescent="0.25">
      <c r="D87" s="504"/>
      <c r="E87" s="500"/>
      <c r="F87" s="500"/>
      <c r="G87" s="500"/>
      <c r="H87" s="500"/>
      <c r="I87" s="500"/>
      <c r="J87" s="500"/>
      <c r="K87" s="500"/>
      <c r="L87" s="500"/>
      <c r="M87" s="500"/>
      <c r="N87" s="500"/>
      <c r="O87" s="500"/>
      <c r="P87" s="500"/>
      <c r="Q87" s="500"/>
      <c r="R87" s="500"/>
      <c r="S87" s="500"/>
      <c r="T87" s="500"/>
      <c r="U87" s="505"/>
    </row>
    <row r="88" spans="4:21" x14ac:dyDescent="0.25">
      <c r="D88" s="506"/>
      <c r="E88" s="507"/>
      <c r="F88" s="507"/>
      <c r="G88" s="507"/>
      <c r="H88" s="507"/>
      <c r="I88" s="507"/>
      <c r="J88" s="507"/>
      <c r="K88" s="507"/>
      <c r="L88" s="507"/>
      <c r="M88" s="507"/>
      <c r="N88" s="507"/>
      <c r="O88" s="507"/>
      <c r="P88" s="507"/>
      <c r="Q88" s="507"/>
      <c r="R88" s="507"/>
      <c r="S88" s="507"/>
      <c r="T88" s="507"/>
      <c r="U88" s="508"/>
    </row>
    <row r="89" spans="4:21" x14ac:dyDescent="0.25">
      <c r="D89" s="500" t="s">
        <v>198</v>
      </c>
      <c r="E89" s="500"/>
      <c r="F89" s="500"/>
      <c r="G89" s="500"/>
      <c r="H89" s="500"/>
      <c r="I89" s="500"/>
      <c r="J89" s="500"/>
      <c r="K89" s="500"/>
      <c r="L89" s="500"/>
      <c r="M89" s="500"/>
      <c r="N89" s="500"/>
      <c r="O89" s="500"/>
      <c r="P89" s="500"/>
      <c r="Q89" s="500"/>
      <c r="R89" s="500"/>
      <c r="S89" s="500"/>
      <c r="T89" s="500"/>
      <c r="U89" s="500"/>
    </row>
    <row r="91" spans="4:21" x14ac:dyDescent="0.25">
      <c r="D91" s="501"/>
      <c r="E91" s="502"/>
      <c r="F91" s="502"/>
      <c r="G91" s="502"/>
      <c r="H91" s="502"/>
      <c r="I91" s="502"/>
      <c r="J91" s="502"/>
      <c r="K91" s="502"/>
      <c r="L91" s="502"/>
      <c r="M91" s="502"/>
      <c r="N91" s="502"/>
      <c r="O91" s="502"/>
      <c r="P91" s="502"/>
      <c r="Q91" s="502"/>
      <c r="R91" s="502"/>
      <c r="S91" s="502"/>
      <c r="T91" s="502"/>
      <c r="U91" s="503"/>
    </row>
    <row r="92" spans="4:21" x14ac:dyDescent="0.25">
      <c r="D92" s="504"/>
      <c r="E92" s="500"/>
      <c r="F92" s="500"/>
      <c r="G92" s="500"/>
      <c r="H92" s="500"/>
      <c r="I92" s="500"/>
      <c r="J92" s="500"/>
      <c r="K92" s="500"/>
      <c r="L92" s="500"/>
      <c r="M92" s="500"/>
      <c r="N92" s="500"/>
      <c r="O92" s="500"/>
      <c r="P92" s="500"/>
      <c r="Q92" s="500"/>
      <c r="R92" s="500"/>
      <c r="S92" s="500"/>
      <c r="T92" s="500"/>
      <c r="U92" s="505"/>
    </row>
    <row r="93" spans="4:21" x14ac:dyDescent="0.25">
      <c r="D93" s="504"/>
      <c r="E93" s="500"/>
      <c r="F93" s="500"/>
      <c r="G93" s="500"/>
      <c r="H93" s="500"/>
      <c r="I93" s="500"/>
      <c r="J93" s="500"/>
      <c r="K93" s="500"/>
      <c r="L93" s="500"/>
      <c r="M93" s="500"/>
      <c r="N93" s="500"/>
      <c r="O93" s="500"/>
      <c r="P93" s="500"/>
      <c r="Q93" s="500"/>
      <c r="R93" s="500"/>
      <c r="S93" s="500"/>
      <c r="T93" s="500"/>
      <c r="U93" s="505"/>
    </row>
    <row r="94" spans="4:21" x14ac:dyDescent="0.25">
      <c r="D94" s="504"/>
      <c r="E94" s="500"/>
      <c r="F94" s="500"/>
      <c r="G94" s="500"/>
      <c r="H94" s="500"/>
      <c r="I94" s="500"/>
      <c r="J94" s="500"/>
      <c r="K94" s="500"/>
      <c r="L94" s="500"/>
      <c r="M94" s="500"/>
      <c r="N94" s="500"/>
      <c r="O94" s="500"/>
      <c r="P94" s="500"/>
      <c r="Q94" s="500"/>
      <c r="R94" s="500"/>
      <c r="S94" s="500"/>
      <c r="T94" s="500"/>
      <c r="U94" s="505"/>
    </row>
    <row r="95" spans="4:21" x14ac:dyDescent="0.25">
      <c r="D95" s="504"/>
      <c r="E95" s="500"/>
      <c r="F95" s="500"/>
      <c r="G95" s="500"/>
      <c r="H95" s="500"/>
      <c r="I95" s="500"/>
      <c r="J95" s="500"/>
      <c r="K95" s="500"/>
      <c r="L95" s="500"/>
      <c r="M95" s="500"/>
      <c r="N95" s="500"/>
      <c r="O95" s="500"/>
      <c r="P95" s="500"/>
      <c r="Q95" s="500"/>
      <c r="R95" s="500"/>
      <c r="S95" s="500"/>
      <c r="T95" s="500"/>
      <c r="U95" s="505"/>
    </row>
    <row r="96" spans="4:21" x14ac:dyDescent="0.25">
      <c r="D96" s="504"/>
      <c r="E96" s="500"/>
      <c r="F96" s="500"/>
      <c r="G96" s="500"/>
      <c r="H96" s="500"/>
      <c r="I96" s="500"/>
      <c r="J96" s="500"/>
      <c r="K96" s="500"/>
      <c r="L96" s="500"/>
      <c r="M96" s="500"/>
      <c r="N96" s="500"/>
      <c r="O96" s="500"/>
      <c r="P96" s="500"/>
      <c r="Q96" s="500"/>
      <c r="R96" s="500"/>
      <c r="S96" s="500"/>
      <c r="T96" s="500"/>
      <c r="U96" s="505"/>
    </row>
    <row r="97" spans="4:21" x14ac:dyDescent="0.25">
      <c r="D97" s="504"/>
      <c r="E97" s="500"/>
      <c r="F97" s="500"/>
      <c r="G97" s="500"/>
      <c r="H97" s="500"/>
      <c r="I97" s="500"/>
      <c r="J97" s="500"/>
      <c r="K97" s="500"/>
      <c r="L97" s="500"/>
      <c r="M97" s="500"/>
      <c r="N97" s="500"/>
      <c r="O97" s="500"/>
      <c r="P97" s="500"/>
      <c r="Q97" s="500"/>
      <c r="R97" s="500"/>
      <c r="S97" s="500"/>
      <c r="T97" s="500"/>
      <c r="U97" s="505"/>
    </row>
    <row r="98" spans="4:21" x14ac:dyDescent="0.25">
      <c r="D98" s="504"/>
      <c r="E98" s="500"/>
      <c r="F98" s="500"/>
      <c r="G98" s="500"/>
      <c r="H98" s="500"/>
      <c r="I98" s="500"/>
      <c r="J98" s="500"/>
      <c r="K98" s="500"/>
      <c r="L98" s="500"/>
      <c r="M98" s="500"/>
      <c r="N98" s="500"/>
      <c r="O98" s="500"/>
      <c r="P98" s="500"/>
      <c r="Q98" s="500"/>
      <c r="R98" s="500"/>
      <c r="S98" s="500"/>
      <c r="T98" s="500"/>
      <c r="U98" s="505"/>
    </row>
    <row r="99" spans="4:21" x14ac:dyDescent="0.25">
      <c r="D99" s="504"/>
      <c r="E99" s="500"/>
      <c r="F99" s="500"/>
      <c r="G99" s="500"/>
      <c r="H99" s="500"/>
      <c r="I99" s="500"/>
      <c r="J99" s="500"/>
      <c r="K99" s="500"/>
      <c r="L99" s="500"/>
      <c r="M99" s="500"/>
      <c r="N99" s="500"/>
      <c r="O99" s="500"/>
      <c r="P99" s="500"/>
      <c r="Q99" s="500"/>
      <c r="R99" s="500"/>
      <c r="S99" s="500"/>
      <c r="T99" s="500"/>
      <c r="U99" s="505"/>
    </row>
    <row r="100" spans="4:21" x14ac:dyDescent="0.25">
      <c r="D100" s="504"/>
      <c r="E100" s="500"/>
      <c r="F100" s="500"/>
      <c r="G100" s="500"/>
      <c r="H100" s="500"/>
      <c r="I100" s="500"/>
      <c r="J100" s="500"/>
      <c r="K100" s="500"/>
      <c r="L100" s="500"/>
      <c r="M100" s="500"/>
      <c r="N100" s="500"/>
      <c r="O100" s="500"/>
      <c r="P100" s="500"/>
      <c r="Q100" s="500"/>
      <c r="R100" s="500"/>
      <c r="S100" s="500"/>
      <c r="T100" s="500"/>
      <c r="U100" s="505"/>
    </row>
    <row r="101" spans="4:21" x14ac:dyDescent="0.25">
      <c r="D101" s="504"/>
      <c r="E101" s="500"/>
      <c r="F101" s="500"/>
      <c r="G101" s="500"/>
      <c r="H101" s="500"/>
      <c r="I101" s="500"/>
      <c r="J101" s="500"/>
      <c r="K101" s="500"/>
      <c r="L101" s="500"/>
      <c r="M101" s="500"/>
      <c r="N101" s="500"/>
      <c r="O101" s="500"/>
      <c r="P101" s="500"/>
      <c r="Q101" s="500"/>
      <c r="R101" s="500"/>
      <c r="S101" s="500"/>
      <c r="T101" s="500"/>
      <c r="U101" s="505"/>
    </row>
    <row r="102" spans="4:21" x14ac:dyDescent="0.25">
      <c r="D102" s="504"/>
      <c r="E102" s="500"/>
      <c r="F102" s="500"/>
      <c r="G102" s="500"/>
      <c r="H102" s="500"/>
      <c r="I102" s="500"/>
      <c r="J102" s="500"/>
      <c r="K102" s="500"/>
      <c r="L102" s="500"/>
      <c r="M102" s="500"/>
      <c r="N102" s="500"/>
      <c r="O102" s="500"/>
      <c r="P102" s="500"/>
      <c r="Q102" s="500"/>
      <c r="R102" s="500"/>
      <c r="S102" s="500"/>
      <c r="T102" s="500"/>
      <c r="U102" s="505"/>
    </row>
    <row r="103" spans="4:21" x14ac:dyDescent="0.25">
      <c r="D103" s="506"/>
      <c r="E103" s="507"/>
      <c r="F103" s="507"/>
      <c r="G103" s="507"/>
      <c r="H103" s="507"/>
      <c r="I103" s="507"/>
      <c r="J103" s="507"/>
      <c r="K103" s="507"/>
      <c r="L103" s="507"/>
      <c r="M103" s="507"/>
      <c r="N103" s="507"/>
      <c r="O103" s="507"/>
      <c r="P103" s="507"/>
      <c r="Q103" s="507"/>
      <c r="R103" s="507"/>
      <c r="S103" s="507"/>
      <c r="T103" s="507"/>
      <c r="U103" s="508"/>
    </row>
    <row r="104" spans="4:21" x14ac:dyDescent="0.25">
      <c r="D104" s="500" t="s">
        <v>199</v>
      </c>
      <c r="E104" s="500"/>
      <c r="F104" s="500"/>
      <c r="G104" s="500"/>
      <c r="H104" s="500"/>
      <c r="I104" s="500"/>
      <c r="J104" s="500"/>
      <c r="K104" s="500"/>
      <c r="L104" s="500"/>
      <c r="M104" s="500"/>
      <c r="N104" s="500"/>
      <c r="O104" s="500"/>
      <c r="P104" s="500"/>
      <c r="Q104" s="500"/>
      <c r="R104" s="500"/>
      <c r="S104" s="500"/>
      <c r="T104" s="500"/>
      <c r="U104" s="500"/>
    </row>
  </sheetData>
  <mergeCells count="57">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 ref="H10:Y10"/>
    <mergeCell ref="H8:Y8"/>
    <mergeCell ref="H7:Y7"/>
    <mergeCell ref="A9:G10"/>
    <mergeCell ref="I9:J9"/>
    <mergeCell ref="L9:Y9"/>
    <mergeCell ref="A21:I21"/>
    <mergeCell ref="J21:Y21"/>
    <mergeCell ref="K22:M22"/>
    <mergeCell ref="A22:I22"/>
    <mergeCell ref="A18:I18"/>
    <mergeCell ref="J16:Y16"/>
    <mergeCell ref="A19:I19"/>
    <mergeCell ref="J19:Y19"/>
    <mergeCell ref="J20:Y20"/>
    <mergeCell ref="A20:I20"/>
    <mergeCell ref="K24:L24"/>
    <mergeCell ref="J25:N25"/>
    <mergeCell ref="O25:P25"/>
    <mergeCell ref="A26:I26"/>
    <mergeCell ref="P26:Y26"/>
    <mergeCell ref="J26:M26"/>
    <mergeCell ref="A24:I24"/>
    <mergeCell ref="A25:I25"/>
    <mergeCell ref="Q25:Y25"/>
    <mergeCell ref="A51:Y51"/>
    <mergeCell ref="A54:Y54"/>
    <mergeCell ref="A57:Y57"/>
    <mergeCell ref="A30:Y30"/>
    <mergeCell ref="A33:Y33"/>
    <mergeCell ref="A36:Y36"/>
    <mergeCell ref="A39:Y39"/>
    <mergeCell ref="A42:Y42"/>
    <mergeCell ref="A45:Y45"/>
    <mergeCell ref="A48:Y48"/>
    <mergeCell ref="D104:U104"/>
    <mergeCell ref="D61:U73"/>
    <mergeCell ref="D74:U74"/>
    <mergeCell ref="D76:U88"/>
    <mergeCell ref="D89:U89"/>
    <mergeCell ref="D91:U103"/>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sheetPr>
    <tabColor theme="0"/>
  </sheetPr>
  <dimension ref="A1:M109"/>
  <sheetViews>
    <sheetView view="pageBreakPreview" zoomScale="85" zoomScaleNormal="85" zoomScaleSheetLayoutView="85" workbookViewId="0">
      <selection activeCell="D10" sqref="D10"/>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185"/>
    <col min="6" max="6" width="16.44140625" bestFit="1" customWidth="1"/>
    <col min="13" max="13" width="60.88671875" customWidth="1"/>
  </cols>
  <sheetData>
    <row r="1" spans="1:13" x14ac:dyDescent="0.25">
      <c r="A1" s="177" t="s">
        <v>191</v>
      </c>
      <c r="C1" s="564"/>
      <c r="D1" s="564"/>
    </row>
    <row r="2" spans="1:13" ht="100.5" customHeight="1" x14ac:dyDescent="0.25">
      <c r="C2" s="565"/>
      <c r="D2" s="565"/>
      <c r="G2">
        <f>SUM(T_年間事業計画[利用想定人数])</f>
        <v>0</v>
      </c>
    </row>
    <row r="3" spans="1:13" ht="19.5" customHeight="1" x14ac:dyDescent="0.25">
      <c r="A3" s="264" t="s">
        <v>193</v>
      </c>
      <c r="B3" s="264" t="s">
        <v>192</v>
      </c>
      <c r="C3" s="264" t="s">
        <v>194</v>
      </c>
      <c r="D3" s="264" t="s">
        <v>195</v>
      </c>
      <c r="E3" s="176" t="s">
        <v>412</v>
      </c>
      <c r="F3" s="176" t="s">
        <v>413</v>
      </c>
      <c r="M3" s="186"/>
    </row>
    <row r="4" spans="1:13" ht="20.100000000000001" customHeight="1" x14ac:dyDescent="0.25">
      <c r="A4" s="178" t="str">
        <f>IF(T_年間事業計画[[#This Row],[開催予定日]]="","",COUNTIF(INDEX(T_年間事業計画[開催予定日],1):T_年間事業計画[[#This Row],[開催予定日]],"&lt;&gt;"))</f>
        <v/>
      </c>
      <c r="B4" s="268"/>
      <c r="C4" s="269" t="s">
        <v>68</v>
      </c>
      <c r="D4" s="269"/>
      <c r="E4" s="188" t="str">
        <f>IF(ISNUMBER(MATCH(T_年間事業計画[[#This Row],[開催予定日]], T_長期休業日[長期休業日], 0)), "※", "")</f>
        <v/>
      </c>
      <c r="F4" s="189" t="str">
        <f>IF(T_年間事業計画[[#This Row],[開催予定日]]="","",IF(COUNTIF(T_年間事業計画[開催予定日],T_年間事業計画[[#This Row],[開催予定日]])&gt;1,"日付が重複しています",""))</f>
        <v/>
      </c>
    </row>
    <row r="5" spans="1:13" ht="20.100000000000001" customHeight="1" x14ac:dyDescent="0.25">
      <c r="A5" s="261" t="str">
        <f>IF(T_年間事業計画[[#This Row],[開催予定日]]="","",COUNTIF(INDEX(T_年間事業計画[開催予定日],1):T_年間事業計画[[#This Row],[開催予定日]],"&lt;&gt;"))</f>
        <v/>
      </c>
      <c r="B5" s="268"/>
      <c r="C5" s="269" t="s">
        <v>68</v>
      </c>
      <c r="D5" s="269"/>
      <c r="E5" s="265" t="str">
        <f>IF(ISNUMBER(MATCH(T_年間事業計画[[#This Row],[開催予定日]], T_長期休業日[長期休業日], 0)), "※", "")</f>
        <v/>
      </c>
      <c r="F5" s="263" t="str">
        <f>IF(T_年間事業計画[[#This Row],[開催予定日]]="","",IF(COUNTIF(T_年間事業計画[開催予定日],T_年間事業計画[[#This Row],[開催予定日]])&gt;1,"日付が重複しています",""))</f>
        <v/>
      </c>
    </row>
    <row r="6" spans="1:13" ht="20.100000000000001" customHeight="1" x14ac:dyDescent="0.25">
      <c r="A6" s="261" t="str">
        <f>IF(T_年間事業計画[[#This Row],[開催予定日]]="","",COUNTIF(INDEX(T_年間事業計画[開催予定日],1):T_年間事業計画[[#This Row],[開催予定日]],"&lt;&gt;"))</f>
        <v/>
      </c>
      <c r="B6" s="268"/>
      <c r="C6" s="269" t="s">
        <v>68</v>
      </c>
      <c r="D6" s="269"/>
      <c r="E6" s="265" t="str">
        <f>IF(ISNUMBER(MATCH(T_年間事業計画[[#This Row],[開催予定日]], T_長期休業日[長期休業日], 0)), "※", "")</f>
        <v/>
      </c>
      <c r="F6" s="263" t="str">
        <f>IF(T_年間事業計画[[#This Row],[開催予定日]]="","",IF(COUNTIF(T_年間事業計画[開催予定日],T_年間事業計画[[#This Row],[開催予定日]])&gt;1,"日付が重複しています",""))</f>
        <v/>
      </c>
    </row>
    <row r="7" spans="1:13" ht="20.100000000000001" customHeight="1" x14ac:dyDescent="0.25">
      <c r="A7" s="261" t="str">
        <f>IF(T_年間事業計画[[#This Row],[開催予定日]]="","",COUNTIF(INDEX(T_年間事業計画[開催予定日],1):T_年間事業計画[[#This Row],[開催予定日]],"&lt;&gt;"))</f>
        <v/>
      </c>
      <c r="B7" s="268"/>
      <c r="C7" s="269" t="s">
        <v>68</v>
      </c>
      <c r="D7" s="269"/>
      <c r="E7" s="265" t="str">
        <f>IF(ISNUMBER(MATCH(T_年間事業計画[[#This Row],[開催予定日]], T_長期休業日[長期休業日], 0)), "※", "")</f>
        <v/>
      </c>
      <c r="F7" s="263" t="str">
        <f>IF(T_年間事業計画[[#This Row],[開催予定日]]="","",IF(COUNTIF(T_年間事業計画[開催予定日],T_年間事業計画[[#This Row],[開催予定日]])&gt;1,"日付が重複しています",""))</f>
        <v/>
      </c>
    </row>
    <row r="8" spans="1:13" ht="20.100000000000001" customHeight="1" x14ac:dyDescent="0.25">
      <c r="A8" s="261" t="str">
        <f>IF(T_年間事業計画[[#This Row],[開催予定日]]="","",COUNTIF(INDEX(T_年間事業計画[開催予定日],1):T_年間事業計画[[#This Row],[開催予定日]],"&lt;&gt;"))</f>
        <v/>
      </c>
      <c r="B8" s="268"/>
      <c r="C8" s="269" t="s">
        <v>68</v>
      </c>
      <c r="D8" s="269"/>
      <c r="E8" s="265" t="str">
        <f>IF(ISNUMBER(MATCH(T_年間事業計画[[#This Row],[開催予定日]], T_長期休業日[長期休業日], 0)), "※", "")</f>
        <v/>
      </c>
      <c r="F8" s="263" t="str">
        <f>IF(T_年間事業計画[[#This Row],[開催予定日]]="","",IF(COUNTIF(T_年間事業計画[開催予定日],T_年間事業計画[[#This Row],[開催予定日]])&gt;1,"日付が重複しています",""))</f>
        <v/>
      </c>
    </row>
    <row r="9" spans="1:13" ht="20.100000000000001" customHeight="1" x14ac:dyDescent="0.25">
      <c r="A9" s="261" t="str">
        <f>IF(T_年間事業計画[[#This Row],[開催予定日]]="","",COUNTIF(INDEX(T_年間事業計画[開催予定日],1):T_年間事業計画[[#This Row],[開催予定日]],"&lt;&gt;"))</f>
        <v/>
      </c>
      <c r="B9" s="268"/>
      <c r="C9" s="269" t="s">
        <v>68</v>
      </c>
      <c r="D9" s="269"/>
      <c r="E9" s="265" t="str">
        <f>IF(ISNUMBER(MATCH(T_年間事業計画[[#This Row],[開催予定日]], T_長期休業日[長期休業日], 0)), "※", "")</f>
        <v/>
      </c>
      <c r="F9" s="263" t="str">
        <f>IF(T_年間事業計画[[#This Row],[開催予定日]]="","",IF(COUNTIF(T_年間事業計画[開催予定日],T_年間事業計画[[#This Row],[開催予定日]])&gt;1,"日付が重複しています",""))</f>
        <v/>
      </c>
    </row>
    <row r="10" spans="1:13" ht="20.100000000000001" customHeight="1" x14ac:dyDescent="0.25">
      <c r="A10" s="261" t="str">
        <f>IF(T_年間事業計画[[#This Row],[開催予定日]]="","",COUNTIF(INDEX(T_年間事業計画[開催予定日],1):T_年間事業計画[[#This Row],[開催予定日]],"&lt;&gt;"))</f>
        <v/>
      </c>
      <c r="B10" s="268"/>
      <c r="C10" s="269" t="s">
        <v>68</v>
      </c>
      <c r="D10" s="269"/>
      <c r="E10" s="265" t="str">
        <f>IF(ISNUMBER(MATCH(T_年間事業計画[[#This Row],[開催予定日]], T_長期休業日[長期休業日], 0)), "※", "")</f>
        <v/>
      </c>
      <c r="F10" s="263" t="str">
        <f>IF(T_年間事業計画[[#This Row],[開催予定日]]="","",IF(COUNTIF(T_年間事業計画[開催予定日],T_年間事業計画[[#This Row],[開催予定日]])&gt;1,"日付が重複しています",""))</f>
        <v/>
      </c>
    </row>
    <row r="11" spans="1:13" ht="20.100000000000001" customHeight="1" x14ac:dyDescent="0.25">
      <c r="A11" s="178" t="str">
        <f>IF(T_年間事業計画[[#This Row],[開催予定日]]="","",COUNTIF(INDEX(T_年間事業計画[開催予定日],1):T_年間事業計画[[#This Row],[開催予定日]],"&lt;&gt;"))</f>
        <v/>
      </c>
      <c r="B11" s="268"/>
      <c r="C11" s="269" t="s">
        <v>68</v>
      </c>
      <c r="D11" s="269"/>
      <c r="E11" s="185" t="str">
        <f>IF(ISNUMBER(MATCH(T_年間事業計画[[#This Row],[開催予定日]], T_長期休業日[長期休業日], 0)), "※", "")</f>
        <v/>
      </c>
      <c r="F11" s="189" t="str">
        <f>IF(T_年間事業計画[[#This Row],[開催予定日]]="","",IF(COUNTIF(T_年間事業計画[開催予定日],T_年間事業計画[[#This Row],[開催予定日]])&gt;1,"日付が重複しています",""))</f>
        <v/>
      </c>
      <c r="G11" s="187"/>
    </row>
    <row r="12" spans="1:13" ht="20.100000000000001" customHeight="1" x14ac:dyDescent="0.25">
      <c r="A12" s="178" t="str">
        <f>IF(T_年間事業計画[[#This Row],[開催予定日]]="","",COUNTIF(INDEX(T_年間事業計画[開催予定日],1):T_年間事業計画[[#This Row],[開催予定日]],"&lt;&gt;"))</f>
        <v/>
      </c>
      <c r="B12" s="268"/>
      <c r="C12" s="269" t="s">
        <v>68</v>
      </c>
      <c r="D12" s="269"/>
      <c r="E12" s="185" t="str">
        <f>IF(ISNUMBER(MATCH(T_年間事業計画[[#This Row],[開催予定日]], T_長期休業日[長期休業日], 0)), "※", "")</f>
        <v/>
      </c>
      <c r="F12" s="189" t="str">
        <f>IF(T_年間事業計画[[#This Row],[開催予定日]]="","",IF(COUNTIF(T_年間事業計画[開催予定日],T_年間事業計画[[#This Row],[開催予定日]])&gt;1,"日付が重複しています",""))</f>
        <v/>
      </c>
    </row>
    <row r="13" spans="1:13" ht="20.100000000000001" customHeight="1" x14ac:dyDescent="0.25">
      <c r="A13" s="178" t="str">
        <f>IF(T_年間事業計画[[#This Row],[開催予定日]]="","",COUNTIF(INDEX(T_年間事業計画[開催予定日],1):T_年間事業計画[[#This Row],[開催予定日]],"&lt;&gt;"))</f>
        <v/>
      </c>
      <c r="B13" s="268"/>
      <c r="C13" s="269" t="s">
        <v>68</v>
      </c>
      <c r="D13" s="269"/>
      <c r="E13" s="185" t="str">
        <f>IF(ISNUMBER(MATCH(T_年間事業計画[[#This Row],[開催予定日]], T_長期休業日[長期休業日], 0)), "※", "")</f>
        <v/>
      </c>
      <c r="F13" s="189" t="str">
        <f>IF(T_年間事業計画[[#This Row],[開催予定日]]="","",IF(COUNTIF(T_年間事業計画[開催予定日],T_年間事業計画[[#This Row],[開催予定日]])&gt;1,"日付が重複しています",""))</f>
        <v/>
      </c>
    </row>
    <row r="14" spans="1:13" ht="20.100000000000001" customHeight="1" x14ac:dyDescent="0.25">
      <c r="A14" s="178" t="str">
        <f>IF(T_年間事業計画[[#This Row],[開催予定日]]="","",COUNTIF(INDEX(T_年間事業計画[開催予定日],1):T_年間事業計画[[#This Row],[開催予定日]],"&lt;&gt;"))</f>
        <v/>
      </c>
      <c r="B14" s="268"/>
      <c r="C14" s="269" t="s">
        <v>68</v>
      </c>
      <c r="D14" s="269"/>
      <c r="E14" s="185" t="str">
        <f>IF(ISNUMBER(MATCH(T_年間事業計画[[#This Row],[開催予定日]], T_長期休業日[長期休業日], 0)), "※", "")</f>
        <v/>
      </c>
      <c r="F14" s="189" t="str">
        <f>IF(T_年間事業計画[[#This Row],[開催予定日]]="","",IF(COUNTIF(T_年間事業計画[開催予定日],T_年間事業計画[[#This Row],[開催予定日]])&gt;1,"日付が重複しています",""))</f>
        <v/>
      </c>
    </row>
    <row r="15" spans="1:13" ht="20.100000000000001" customHeight="1" x14ac:dyDescent="0.25">
      <c r="A15" s="178" t="str">
        <f>IF(T_年間事業計画[[#This Row],[開催予定日]]="","",COUNTIF(INDEX(T_年間事業計画[開催予定日],1):T_年間事業計画[[#This Row],[開催予定日]],"&lt;&gt;"))</f>
        <v/>
      </c>
      <c r="B15" s="268"/>
      <c r="C15" s="269" t="s">
        <v>68</v>
      </c>
      <c r="D15" s="269"/>
      <c r="E15" s="185" t="str">
        <f>IF(ISNUMBER(MATCH(T_年間事業計画[[#This Row],[開催予定日]], T_長期休業日[長期休業日], 0)), "※", "")</f>
        <v/>
      </c>
      <c r="F15" s="189" t="str">
        <f>IF(T_年間事業計画[[#This Row],[開催予定日]]="","",IF(COUNTIF(T_年間事業計画[開催予定日],T_年間事業計画[[#This Row],[開催予定日]])&gt;1,"日付が重複しています",""))</f>
        <v/>
      </c>
    </row>
    <row r="16" spans="1:13" ht="20.100000000000001" customHeight="1" x14ac:dyDescent="0.25">
      <c r="A16" s="178" t="str">
        <f>IF(T_年間事業計画[[#This Row],[開催予定日]]="","",COUNTIF(INDEX(T_年間事業計画[開催予定日],1):T_年間事業計画[[#This Row],[開催予定日]],"&lt;&gt;"))</f>
        <v/>
      </c>
      <c r="B16" s="268"/>
      <c r="C16" s="269" t="s">
        <v>68</v>
      </c>
      <c r="D16" s="269"/>
      <c r="E16" s="185" t="str">
        <f>IF(ISNUMBER(MATCH(T_年間事業計画[[#This Row],[開催予定日]], T_長期休業日[長期休業日], 0)), "※", "")</f>
        <v/>
      </c>
      <c r="F16" s="189" t="str">
        <f>IF(T_年間事業計画[[#This Row],[開催予定日]]="","",IF(COUNTIF(T_年間事業計画[開催予定日],T_年間事業計画[[#This Row],[開催予定日]])&gt;1,"日付が重複しています",""))</f>
        <v/>
      </c>
    </row>
    <row r="17" spans="1:6" ht="20.100000000000001" customHeight="1" x14ac:dyDescent="0.25">
      <c r="A17" s="178" t="str">
        <f>IF(T_年間事業計画[[#This Row],[開催予定日]]="","",COUNTIF(INDEX(T_年間事業計画[開催予定日],1):T_年間事業計画[[#This Row],[開催予定日]],"&lt;&gt;"))</f>
        <v/>
      </c>
      <c r="B17" s="268"/>
      <c r="C17" s="269" t="s">
        <v>68</v>
      </c>
      <c r="D17" s="269"/>
      <c r="E17" s="185" t="str">
        <f>IF(ISNUMBER(MATCH(T_年間事業計画[[#This Row],[開催予定日]], T_長期休業日[長期休業日], 0)), "※", "")</f>
        <v/>
      </c>
      <c r="F17" s="189" t="str">
        <f>IF(T_年間事業計画[[#This Row],[開催予定日]]="","",IF(COUNTIF(T_年間事業計画[開催予定日],T_年間事業計画[[#This Row],[開催予定日]])&gt;1,"日付が重複しています",""))</f>
        <v/>
      </c>
    </row>
    <row r="18" spans="1:6" ht="20.100000000000001" customHeight="1" x14ac:dyDescent="0.25">
      <c r="A18" s="178" t="str">
        <f>IF(T_年間事業計画[[#This Row],[開催予定日]]="","",COUNTIF(INDEX(T_年間事業計画[開催予定日],1):T_年間事業計画[[#This Row],[開催予定日]],"&lt;&gt;"))</f>
        <v/>
      </c>
      <c r="B18" s="268"/>
      <c r="C18" s="269" t="s">
        <v>68</v>
      </c>
      <c r="D18" s="269"/>
      <c r="E18" s="185" t="str">
        <f>IF(ISNUMBER(MATCH(T_年間事業計画[[#This Row],[開催予定日]], T_長期休業日[長期休業日], 0)), "※", "")</f>
        <v/>
      </c>
      <c r="F18" s="189" t="str">
        <f>IF(T_年間事業計画[[#This Row],[開催予定日]]="","",IF(COUNTIF(T_年間事業計画[開催予定日],T_年間事業計画[[#This Row],[開催予定日]])&gt;1,"日付が重複しています",""))</f>
        <v/>
      </c>
    </row>
    <row r="19" spans="1:6" ht="20.100000000000001" customHeight="1" x14ac:dyDescent="0.25">
      <c r="A19" s="178" t="str">
        <f>IF(T_年間事業計画[[#This Row],[開催予定日]]="","",COUNTIF(INDEX(T_年間事業計画[開催予定日],1):T_年間事業計画[[#This Row],[開催予定日]],"&lt;&gt;"))</f>
        <v/>
      </c>
      <c r="B19" s="268"/>
      <c r="C19" s="269" t="s">
        <v>68</v>
      </c>
      <c r="D19" s="269"/>
      <c r="E19" s="185" t="str">
        <f>IF(ISNUMBER(MATCH(T_年間事業計画[[#This Row],[開催予定日]], T_長期休業日[長期休業日], 0)), "※", "")</f>
        <v/>
      </c>
      <c r="F19" s="189" t="str">
        <f>IF(T_年間事業計画[[#This Row],[開催予定日]]="","",IF(COUNTIF(T_年間事業計画[開催予定日],T_年間事業計画[[#This Row],[開催予定日]])&gt;1,"日付が重複しています",""))</f>
        <v/>
      </c>
    </row>
    <row r="20" spans="1:6" ht="20.100000000000001" customHeight="1" x14ac:dyDescent="0.25">
      <c r="A20" s="178" t="str">
        <f>IF(T_年間事業計画[[#This Row],[開催予定日]]="","",COUNTIF(INDEX(T_年間事業計画[開催予定日],1):T_年間事業計画[[#This Row],[開催予定日]],"&lt;&gt;"))</f>
        <v/>
      </c>
      <c r="B20" s="268"/>
      <c r="C20" s="269" t="s">
        <v>68</v>
      </c>
      <c r="D20" s="269"/>
      <c r="E20" s="185" t="str">
        <f>IF(ISNUMBER(MATCH(T_年間事業計画[[#This Row],[開催予定日]], T_長期休業日[長期休業日], 0)), "※", "")</f>
        <v/>
      </c>
      <c r="F20" s="189" t="str">
        <f>IF(T_年間事業計画[[#This Row],[開催予定日]]="","",IF(COUNTIF(T_年間事業計画[開催予定日],T_年間事業計画[[#This Row],[開催予定日]])&gt;1,"日付が重複しています",""))</f>
        <v/>
      </c>
    </row>
    <row r="21" spans="1:6" ht="20.100000000000001" customHeight="1" x14ac:dyDescent="0.25">
      <c r="A21" s="178" t="str">
        <f>IF(T_年間事業計画[[#This Row],[開催予定日]]="","",COUNTIF(INDEX(T_年間事業計画[開催予定日],1):T_年間事業計画[[#This Row],[開催予定日]],"&lt;&gt;"))</f>
        <v/>
      </c>
      <c r="B21" s="268"/>
      <c r="C21" s="269" t="s">
        <v>68</v>
      </c>
      <c r="D21" s="269"/>
      <c r="E21" s="185" t="str">
        <f>IF(ISNUMBER(MATCH(T_年間事業計画[[#This Row],[開催予定日]], T_長期休業日[長期休業日], 0)), "※", "")</f>
        <v/>
      </c>
      <c r="F21" s="189" t="str">
        <f>IF(T_年間事業計画[[#This Row],[開催予定日]]="","",IF(COUNTIF(T_年間事業計画[開催予定日],T_年間事業計画[[#This Row],[開催予定日]])&gt;1,"日付が重複しています",""))</f>
        <v/>
      </c>
    </row>
    <row r="22" spans="1:6" ht="20.100000000000001" customHeight="1" x14ac:dyDescent="0.25">
      <c r="A22" s="178" t="str">
        <f>IF(T_年間事業計画[[#This Row],[開催予定日]]="","",COUNTIF(INDEX(T_年間事業計画[開催予定日],1):T_年間事業計画[[#This Row],[開催予定日]],"&lt;&gt;"))</f>
        <v/>
      </c>
      <c r="B22" s="268"/>
      <c r="C22" s="269" t="s">
        <v>68</v>
      </c>
      <c r="D22" s="269"/>
      <c r="E22" s="185" t="str">
        <f>IF(ISNUMBER(MATCH(T_年間事業計画[[#This Row],[開催予定日]], T_長期休業日[長期休業日], 0)), "※", "")</f>
        <v/>
      </c>
      <c r="F22" s="189" t="str">
        <f>IF(T_年間事業計画[[#This Row],[開催予定日]]="","",IF(COUNTIF(T_年間事業計画[開催予定日],T_年間事業計画[[#This Row],[開催予定日]])&gt;1,"日付が重複しています",""))</f>
        <v/>
      </c>
    </row>
    <row r="23" spans="1:6" ht="20.100000000000001" customHeight="1" x14ac:dyDescent="0.25">
      <c r="A23" s="261" t="str">
        <f>IF(T_年間事業計画[[#This Row],[開催予定日]]="","",COUNTIF(INDEX(T_年間事業計画[開催予定日],1):T_年間事業計画[[#This Row],[開催予定日]],"&lt;&gt;"))</f>
        <v/>
      </c>
      <c r="B23" s="268"/>
      <c r="C23" s="269" t="s">
        <v>68</v>
      </c>
      <c r="D23" s="269"/>
      <c r="E23" s="262" t="str">
        <f>IF(ISNUMBER(MATCH(T_年間事業計画[[#This Row],[開催予定日]], T_長期休業日[長期休業日], 0)), "※", "")</f>
        <v/>
      </c>
      <c r="F23" s="263" t="str">
        <f>IF(T_年間事業計画[[#This Row],[開催予定日]]="","",IF(COUNTIF(T_年間事業計画[開催予定日],T_年間事業計画[[#This Row],[開催予定日]])&gt;1,"日付が重複しています",""))</f>
        <v/>
      </c>
    </row>
    <row r="24" spans="1:6" ht="20.100000000000001" customHeight="1" x14ac:dyDescent="0.25">
      <c r="A24" s="261" t="str">
        <f>IF(T_年間事業計画[[#This Row],[開催予定日]]="","",COUNTIF(INDEX(T_年間事業計画[開催予定日],1):T_年間事業計画[[#This Row],[開催予定日]],"&lt;&gt;"))</f>
        <v/>
      </c>
      <c r="B24" s="268"/>
      <c r="C24" s="269" t="s">
        <v>68</v>
      </c>
      <c r="D24" s="269"/>
      <c r="E24" s="262" t="str">
        <f>IF(ISNUMBER(MATCH(T_年間事業計画[[#This Row],[開催予定日]], T_長期休業日[長期休業日], 0)), "※", "")</f>
        <v/>
      </c>
      <c r="F24" s="263" t="str">
        <f>IF(T_年間事業計画[[#This Row],[開催予定日]]="","",IF(COUNTIF(T_年間事業計画[開催予定日],T_年間事業計画[[#This Row],[開催予定日]])&gt;1,"日付が重複しています",""))</f>
        <v/>
      </c>
    </row>
    <row r="25" spans="1:6" ht="20.100000000000001" customHeight="1" x14ac:dyDescent="0.25">
      <c r="A25" s="261" t="str">
        <f>IF(T_年間事業計画[[#This Row],[開催予定日]]="","",COUNTIF(INDEX(T_年間事業計画[開催予定日],1):T_年間事業計画[[#This Row],[開催予定日]],"&lt;&gt;"))</f>
        <v/>
      </c>
      <c r="B25" s="268"/>
      <c r="C25" s="269" t="s">
        <v>68</v>
      </c>
      <c r="D25" s="269"/>
      <c r="E25" s="262" t="str">
        <f>IF(ISNUMBER(MATCH(T_年間事業計画[[#This Row],[開催予定日]], T_長期休業日[長期休業日], 0)), "※", "")</f>
        <v/>
      </c>
      <c r="F25" s="263" t="str">
        <f>IF(T_年間事業計画[[#This Row],[開催予定日]]="","",IF(COUNTIF(T_年間事業計画[開催予定日],T_年間事業計画[[#This Row],[開催予定日]])&gt;1,"日付が重複しています",""))</f>
        <v/>
      </c>
    </row>
    <row r="26" spans="1:6" ht="20.100000000000001" customHeight="1" x14ac:dyDescent="0.25">
      <c r="A26" s="261" t="str">
        <f>IF(T_年間事業計画[[#This Row],[開催予定日]]="","",COUNTIF(INDEX(T_年間事業計画[開催予定日],1):T_年間事業計画[[#This Row],[開催予定日]],"&lt;&gt;"))</f>
        <v/>
      </c>
      <c r="B26" s="268"/>
      <c r="C26" s="269" t="s">
        <v>68</v>
      </c>
      <c r="D26" s="269"/>
      <c r="E26" s="262" t="str">
        <f>IF(ISNUMBER(MATCH(T_年間事業計画[[#This Row],[開催予定日]], T_長期休業日[長期休業日], 0)), "※", "")</f>
        <v/>
      </c>
      <c r="F26" s="263" t="str">
        <f>IF(T_年間事業計画[[#This Row],[開催予定日]]="","",IF(COUNTIF(T_年間事業計画[開催予定日],T_年間事業計画[[#This Row],[開催予定日]])&gt;1,"日付が重複しています",""))</f>
        <v/>
      </c>
    </row>
    <row r="27" spans="1:6" ht="20.100000000000001" customHeight="1" x14ac:dyDescent="0.25">
      <c r="A27" s="178" t="str">
        <f>IF(T_年間事業計画[[#This Row],[開催予定日]]="","",COUNTIF(INDEX(T_年間事業計画[開催予定日],1):T_年間事業計画[[#This Row],[開催予定日]],"&lt;&gt;"))</f>
        <v/>
      </c>
      <c r="B27" s="268"/>
      <c r="C27" s="269" t="s">
        <v>68</v>
      </c>
      <c r="D27" s="269"/>
      <c r="E27" s="185" t="str">
        <f>IF(ISNUMBER(MATCH(T_年間事業計画[[#This Row],[開催予定日]], T_長期休業日[長期休業日], 0)), "※", "")</f>
        <v/>
      </c>
      <c r="F27" s="189" t="str">
        <f>IF(T_年間事業計画[[#This Row],[開催予定日]]="","",IF(COUNTIF(T_年間事業計画[開催予定日],T_年間事業計画[[#This Row],[開催予定日]])&gt;1,"日付が重複しています",""))</f>
        <v/>
      </c>
    </row>
    <row r="28" spans="1:6" ht="20.100000000000001" customHeight="1" x14ac:dyDescent="0.25">
      <c r="A28" s="261" t="str">
        <f>IF(T_年間事業計画[[#This Row],[開催予定日]]="","",COUNTIF(INDEX(T_年間事業計画[開催予定日],1):T_年間事業計画[[#This Row],[開催予定日]],"&lt;&gt;"))</f>
        <v/>
      </c>
      <c r="B28" s="268"/>
      <c r="C28" s="269" t="s">
        <v>68</v>
      </c>
      <c r="D28" s="269"/>
      <c r="E28" s="185" t="str">
        <f>IF(ISNUMBER(MATCH(T_年間事業計画[[#This Row],[開催予定日]], T_長期休業日[長期休業日], 0)), "※", "")</f>
        <v/>
      </c>
      <c r="F28" s="189" t="str">
        <f>IF(T_年間事業計画[[#This Row],[開催予定日]]="","",IF(COUNTIF(T_年間事業計画[開催予定日],T_年間事業計画[[#This Row],[開催予定日]])&gt;1,"日付が重複しています",""))</f>
        <v/>
      </c>
    </row>
    <row r="29" spans="1:6" ht="20.100000000000001" customHeight="1" x14ac:dyDescent="0.25">
      <c r="A29" s="178" t="str">
        <f>IF(T_年間事業計画[[#This Row],[開催予定日]]="","",COUNTIF(INDEX(T_年間事業計画[開催予定日],1):T_年間事業計画[[#This Row],[開催予定日]],"&lt;&gt;"))</f>
        <v/>
      </c>
      <c r="B29" s="268"/>
      <c r="C29" s="269" t="s">
        <v>68</v>
      </c>
      <c r="D29" s="269"/>
      <c r="E29" s="185" t="str">
        <f>IF(ISNUMBER(MATCH(T_年間事業計画[[#This Row],[開催予定日]], T_長期休業日[長期休業日], 0)), "※", "")</f>
        <v/>
      </c>
      <c r="F29" s="189" t="str">
        <f>IF(T_年間事業計画[[#This Row],[開催予定日]]="","",IF(COUNTIF(T_年間事業計画[開催予定日],T_年間事業計画[[#This Row],[開催予定日]])&gt;1,"日付が重複しています",""))</f>
        <v/>
      </c>
    </row>
    <row r="30" spans="1:6" ht="20.100000000000001" customHeight="1" x14ac:dyDescent="0.25">
      <c r="A30" s="261" t="str">
        <f>IF(T_年間事業計画[[#This Row],[開催予定日]]="","",COUNTIF(INDEX(T_年間事業計画[開催予定日],1):T_年間事業計画[[#This Row],[開催予定日]],"&lt;&gt;"))</f>
        <v/>
      </c>
      <c r="B30" s="268"/>
      <c r="C30" s="269" t="s">
        <v>68</v>
      </c>
      <c r="D30" s="269"/>
      <c r="E30" s="185" t="str">
        <f>IF(ISNUMBER(MATCH(T_年間事業計画[[#This Row],[開催予定日]], T_長期休業日[長期休業日], 0)), "※", "")</f>
        <v/>
      </c>
      <c r="F30" s="189" t="str">
        <f>IF(T_年間事業計画[[#This Row],[開催予定日]]="","",IF(COUNTIF(T_年間事業計画[開催予定日],T_年間事業計画[[#This Row],[開催予定日]])&gt;1,"日付が重複しています",""))</f>
        <v/>
      </c>
    </row>
    <row r="31" spans="1:6" ht="20.100000000000001" customHeight="1" x14ac:dyDescent="0.25">
      <c r="A31" s="178" t="str">
        <f>IF(T_年間事業計画[[#This Row],[開催予定日]]="","",COUNTIF(INDEX(T_年間事業計画[開催予定日],1):T_年間事業計画[[#This Row],[開催予定日]],"&lt;&gt;"))</f>
        <v/>
      </c>
      <c r="B31" s="268"/>
      <c r="C31" s="269" t="s">
        <v>68</v>
      </c>
      <c r="D31" s="269"/>
      <c r="E31" s="185" t="str">
        <f>IF(ISNUMBER(MATCH(T_年間事業計画[[#This Row],[開催予定日]], T_長期休業日[長期休業日], 0)), "※", "")</f>
        <v/>
      </c>
      <c r="F31" s="189" t="str">
        <f>IF(T_年間事業計画[[#This Row],[開催予定日]]="","",IF(COUNTIF(T_年間事業計画[開催予定日],T_年間事業計画[[#This Row],[開催予定日]])&gt;1,"日付が重複しています",""))</f>
        <v/>
      </c>
    </row>
    <row r="32" spans="1:6" ht="20.100000000000001" customHeight="1" x14ac:dyDescent="0.25">
      <c r="A32" s="261" t="str">
        <f>IF(T_年間事業計画[[#This Row],[開催予定日]]="","",COUNTIF(INDEX(T_年間事業計画[開催予定日],1):T_年間事業計画[[#This Row],[開催予定日]],"&lt;&gt;"))</f>
        <v/>
      </c>
      <c r="B32" s="268"/>
      <c r="C32" s="269" t="s">
        <v>68</v>
      </c>
      <c r="D32" s="269"/>
      <c r="E32" s="185" t="str">
        <f>IF(ISNUMBER(MATCH(T_年間事業計画[[#This Row],[開催予定日]], T_長期休業日[長期休業日], 0)), "※", "")</f>
        <v/>
      </c>
      <c r="F32" s="189" t="str">
        <f>IF(T_年間事業計画[[#This Row],[開催予定日]]="","",IF(COUNTIF(T_年間事業計画[開催予定日],T_年間事業計画[[#This Row],[開催予定日]])&gt;1,"日付が重複しています",""))</f>
        <v/>
      </c>
    </row>
    <row r="33" spans="1:6" ht="20.100000000000001" customHeight="1" x14ac:dyDescent="0.25">
      <c r="A33" s="178" t="str">
        <f>IF(T_年間事業計画[[#This Row],[開催予定日]]="","",COUNTIF(INDEX(T_年間事業計画[開催予定日],1):T_年間事業計画[[#This Row],[開催予定日]],"&lt;&gt;"))</f>
        <v/>
      </c>
      <c r="B33" s="268"/>
      <c r="C33" s="269" t="s">
        <v>68</v>
      </c>
      <c r="D33" s="269"/>
      <c r="E33" s="185" t="str">
        <f>IF(ISNUMBER(MATCH(T_年間事業計画[[#This Row],[開催予定日]], T_長期休業日[長期休業日], 0)), "※", "")</f>
        <v/>
      </c>
      <c r="F33" s="189" t="str">
        <f>IF(T_年間事業計画[[#This Row],[開催予定日]]="","",IF(COUNTIF(T_年間事業計画[開催予定日],T_年間事業計画[[#This Row],[開催予定日]])&gt;1,"日付が重複しています",""))</f>
        <v/>
      </c>
    </row>
    <row r="34" spans="1:6" ht="20.100000000000001" customHeight="1" x14ac:dyDescent="0.25">
      <c r="A34" s="261" t="str">
        <f>IF(T_年間事業計画[[#This Row],[開催予定日]]="","",COUNTIF(INDEX(T_年間事業計画[開催予定日],1):T_年間事業計画[[#This Row],[開催予定日]],"&lt;&gt;"))</f>
        <v/>
      </c>
      <c r="B34" s="268"/>
      <c r="C34" s="269" t="s">
        <v>68</v>
      </c>
      <c r="D34" s="269"/>
      <c r="E34" s="291" t="str">
        <f>IF(ISNUMBER(MATCH(T_年間事業計画[[#This Row],[開催予定日]], T_長期休業日[長期休業日], 0)), "※", "")</f>
        <v/>
      </c>
      <c r="F34" s="263" t="str">
        <f>IF(T_年間事業計画[[#This Row],[開催予定日]]="","",IF(COUNTIF(T_年間事業計画[開催予定日],T_年間事業計画[[#This Row],[開催予定日]])&gt;1,"日付が重複しています",""))</f>
        <v/>
      </c>
    </row>
    <row r="35" spans="1:6" ht="20.100000000000001" customHeight="1" x14ac:dyDescent="0.25">
      <c r="A35" s="261" t="str">
        <f>IF(T_年間事業計画[[#This Row],[開催予定日]]="","",COUNTIF(INDEX(T_年間事業計画[開催予定日],1):T_年間事業計画[[#This Row],[開催予定日]],"&lt;&gt;"))</f>
        <v/>
      </c>
      <c r="B35" s="268"/>
      <c r="C35" s="269" t="s">
        <v>68</v>
      </c>
      <c r="D35" s="269"/>
      <c r="E35" s="291" t="str">
        <f>IF(ISNUMBER(MATCH(T_年間事業計画[[#This Row],[開催予定日]], T_長期休業日[長期休業日], 0)), "※", "")</f>
        <v/>
      </c>
      <c r="F35" s="263" t="str">
        <f>IF(T_年間事業計画[[#This Row],[開催予定日]]="","",IF(COUNTIF(T_年間事業計画[開催予定日],T_年間事業計画[[#This Row],[開催予定日]])&gt;1,"日付が重複しています",""))</f>
        <v/>
      </c>
    </row>
    <row r="36" spans="1:6" ht="20.100000000000001" customHeight="1" x14ac:dyDescent="0.25">
      <c r="A36" s="261" t="str">
        <f>IF(T_年間事業計画[[#This Row],[開催予定日]]="","",COUNTIF(INDEX(T_年間事業計画[開催予定日],1):T_年間事業計画[[#This Row],[開催予定日]],"&lt;&gt;"))</f>
        <v/>
      </c>
      <c r="B36" s="268"/>
      <c r="C36" s="269" t="s">
        <v>68</v>
      </c>
      <c r="D36" s="269"/>
      <c r="E36" s="291" t="str">
        <f>IF(ISNUMBER(MATCH(T_年間事業計画[[#This Row],[開催予定日]], T_長期休業日[長期休業日], 0)), "※", "")</f>
        <v/>
      </c>
      <c r="F36" s="263" t="str">
        <f>IF(T_年間事業計画[[#This Row],[開催予定日]]="","",IF(COUNTIF(T_年間事業計画[開催予定日],T_年間事業計画[[#This Row],[開催予定日]])&gt;1,"日付が重複しています",""))</f>
        <v/>
      </c>
    </row>
    <row r="37" spans="1:6" ht="20.100000000000001" customHeight="1" x14ac:dyDescent="0.25">
      <c r="A37" s="261" t="str">
        <f>IF(T_年間事業計画[[#This Row],[開催予定日]]="","",COUNTIF(INDEX(T_年間事業計画[開催予定日],1):T_年間事業計画[[#This Row],[開催予定日]],"&lt;&gt;"))</f>
        <v/>
      </c>
      <c r="B37" s="268"/>
      <c r="C37" s="269" t="s">
        <v>68</v>
      </c>
      <c r="D37" s="269"/>
      <c r="E37" s="291" t="str">
        <f>IF(ISNUMBER(MATCH(T_年間事業計画[[#This Row],[開催予定日]], T_長期休業日[長期休業日], 0)), "※", "")</f>
        <v/>
      </c>
      <c r="F37" s="263" t="str">
        <f>IF(T_年間事業計画[[#This Row],[開催予定日]]="","",IF(COUNTIF(T_年間事業計画[開催予定日],T_年間事業計画[[#This Row],[開催予定日]])&gt;1,"日付が重複しています",""))</f>
        <v/>
      </c>
    </row>
    <row r="38" spans="1:6" ht="20.100000000000001" customHeight="1" x14ac:dyDescent="0.25">
      <c r="A38" s="261" t="str">
        <f>IF(T_年間事業計画[[#This Row],[開催予定日]]="","",COUNTIF(INDEX(T_年間事業計画[開催予定日],1):T_年間事業計画[[#This Row],[開催予定日]],"&lt;&gt;"))</f>
        <v/>
      </c>
      <c r="B38" s="268"/>
      <c r="C38" s="269" t="s">
        <v>68</v>
      </c>
      <c r="D38" s="269"/>
      <c r="E38" s="291" t="str">
        <f>IF(ISNUMBER(MATCH(T_年間事業計画[[#This Row],[開催予定日]], T_長期休業日[長期休業日], 0)), "※", "")</f>
        <v/>
      </c>
      <c r="F38" s="263" t="str">
        <f>IF(T_年間事業計画[[#This Row],[開催予定日]]="","",IF(COUNTIF(T_年間事業計画[開催予定日],T_年間事業計画[[#This Row],[開催予定日]])&gt;1,"日付が重複しています",""))</f>
        <v/>
      </c>
    </row>
    <row r="39" spans="1:6" ht="20.100000000000001" customHeight="1" x14ac:dyDescent="0.25">
      <c r="A39" s="261" t="str">
        <f>IF(T_年間事業計画[[#This Row],[開催予定日]]="","",COUNTIF(INDEX(T_年間事業計画[開催予定日],1):T_年間事業計画[[#This Row],[開催予定日]],"&lt;&gt;"))</f>
        <v/>
      </c>
      <c r="B39" s="268"/>
      <c r="C39" s="269" t="s">
        <v>68</v>
      </c>
      <c r="D39" s="269"/>
      <c r="E39" s="291" t="str">
        <f>IF(ISNUMBER(MATCH(T_年間事業計画[[#This Row],[開催予定日]], T_長期休業日[長期休業日], 0)), "※", "")</f>
        <v/>
      </c>
      <c r="F39" s="263" t="str">
        <f>IF(T_年間事業計画[[#This Row],[開催予定日]]="","",IF(COUNTIF(T_年間事業計画[開催予定日],T_年間事業計画[[#This Row],[開催予定日]])&gt;1,"日付が重複しています",""))</f>
        <v/>
      </c>
    </row>
    <row r="40" spans="1:6" ht="20.100000000000001" customHeight="1" x14ac:dyDescent="0.25">
      <c r="A40" s="261" t="str">
        <f>IF(T_年間事業計画[[#This Row],[開催予定日]]="","",COUNTIF(INDEX(T_年間事業計画[開催予定日],1):T_年間事業計画[[#This Row],[開催予定日]],"&lt;&gt;"))</f>
        <v/>
      </c>
      <c r="B40" s="268"/>
      <c r="C40" s="269" t="s">
        <v>68</v>
      </c>
      <c r="D40" s="269"/>
      <c r="E40" s="291" t="str">
        <f>IF(ISNUMBER(MATCH(T_年間事業計画[[#This Row],[開催予定日]], T_長期休業日[長期休業日], 0)), "※", "")</f>
        <v/>
      </c>
      <c r="F40" s="263" t="str">
        <f>IF(T_年間事業計画[[#This Row],[開催予定日]]="","",IF(COUNTIF(T_年間事業計画[開催予定日],T_年間事業計画[[#This Row],[開催予定日]])&gt;1,"日付が重複しています",""))</f>
        <v/>
      </c>
    </row>
    <row r="41" spans="1:6" ht="20.100000000000001" customHeight="1" x14ac:dyDescent="0.25">
      <c r="A41" s="261" t="str">
        <f>IF(T_年間事業計画[[#This Row],[開催予定日]]="","",COUNTIF(INDEX(T_年間事業計画[開催予定日],1):T_年間事業計画[[#This Row],[開催予定日]],"&lt;&gt;"))</f>
        <v/>
      </c>
      <c r="B41" s="268"/>
      <c r="C41" s="269" t="s">
        <v>68</v>
      </c>
      <c r="D41" s="269"/>
      <c r="E41" s="291" t="str">
        <f>IF(ISNUMBER(MATCH(T_年間事業計画[[#This Row],[開催予定日]], T_長期休業日[長期休業日], 0)), "※", "")</f>
        <v/>
      </c>
      <c r="F41" s="263" t="str">
        <f>IF(T_年間事業計画[[#This Row],[開催予定日]]="","",IF(COUNTIF(T_年間事業計画[開催予定日],T_年間事業計画[[#This Row],[開催予定日]])&gt;1,"日付が重複しています",""))</f>
        <v/>
      </c>
    </row>
    <row r="42" spans="1:6" ht="20.100000000000001" customHeight="1" x14ac:dyDescent="0.25">
      <c r="A42" s="261" t="str">
        <f>IF(T_年間事業計画[[#This Row],[開催予定日]]="","",COUNTIF(INDEX(T_年間事業計画[開催予定日],1):T_年間事業計画[[#This Row],[開催予定日]],"&lt;&gt;"))</f>
        <v/>
      </c>
      <c r="B42" s="268"/>
      <c r="C42" s="269" t="s">
        <v>68</v>
      </c>
      <c r="D42" s="269"/>
      <c r="E42" s="291" t="str">
        <f>IF(ISNUMBER(MATCH(T_年間事業計画[[#This Row],[開催予定日]], T_長期休業日[長期休業日], 0)), "※", "")</f>
        <v/>
      </c>
      <c r="F42" s="263" t="str">
        <f>IF(T_年間事業計画[[#This Row],[開催予定日]]="","",IF(COUNTIF(T_年間事業計画[開催予定日],T_年間事業計画[[#This Row],[開催予定日]])&gt;1,"日付が重複しています",""))</f>
        <v/>
      </c>
    </row>
    <row r="43" spans="1:6" ht="20.100000000000001" customHeight="1" x14ac:dyDescent="0.25">
      <c r="A43" s="261" t="str">
        <f>IF(T_年間事業計画[[#This Row],[開催予定日]]="","",COUNTIF(INDEX(T_年間事業計画[開催予定日],1):T_年間事業計画[[#This Row],[開催予定日]],"&lt;&gt;"))</f>
        <v/>
      </c>
      <c r="B43" s="268"/>
      <c r="C43" s="269" t="s">
        <v>68</v>
      </c>
      <c r="D43" s="269"/>
      <c r="E43" s="291" t="str">
        <f>IF(ISNUMBER(MATCH(T_年間事業計画[[#This Row],[開催予定日]], T_長期休業日[長期休業日], 0)), "※", "")</f>
        <v/>
      </c>
      <c r="F43" s="263" t="str">
        <f>IF(T_年間事業計画[[#This Row],[開催予定日]]="","",IF(COUNTIF(T_年間事業計画[開催予定日],T_年間事業計画[[#This Row],[開催予定日]])&gt;1,"日付が重複しています",""))</f>
        <v/>
      </c>
    </row>
    <row r="44" spans="1:6" ht="20.100000000000001" customHeight="1" x14ac:dyDescent="0.25">
      <c r="A44" s="261" t="str">
        <f>IF(T_年間事業計画[[#This Row],[開催予定日]]="","",COUNTIF(INDEX(T_年間事業計画[開催予定日],1):T_年間事業計画[[#This Row],[開催予定日]],"&lt;&gt;"))</f>
        <v/>
      </c>
      <c r="B44" s="268"/>
      <c r="C44" s="269" t="s">
        <v>68</v>
      </c>
      <c r="D44" s="269"/>
      <c r="E44" s="291" t="str">
        <f>IF(ISNUMBER(MATCH(T_年間事業計画[[#This Row],[開催予定日]], T_長期休業日[長期休業日], 0)), "※", "")</f>
        <v/>
      </c>
      <c r="F44" s="263" t="str">
        <f>IF(T_年間事業計画[[#This Row],[開催予定日]]="","",IF(COUNTIF(T_年間事業計画[開催予定日],T_年間事業計画[[#This Row],[開催予定日]])&gt;1,"日付が重複しています",""))</f>
        <v/>
      </c>
    </row>
    <row r="45" spans="1:6" ht="20.100000000000001" customHeight="1" x14ac:dyDescent="0.25">
      <c r="A45" s="261" t="str">
        <f>IF(T_年間事業計画[[#This Row],[開催予定日]]="","",COUNTIF(INDEX(T_年間事業計画[開催予定日],1):T_年間事業計画[[#This Row],[開催予定日]],"&lt;&gt;"))</f>
        <v/>
      </c>
      <c r="B45" s="268"/>
      <c r="C45" s="269" t="s">
        <v>68</v>
      </c>
      <c r="D45" s="269"/>
      <c r="E45" s="291" t="str">
        <f>IF(ISNUMBER(MATCH(T_年間事業計画[[#This Row],[開催予定日]], T_長期休業日[長期休業日], 0)), "※", "")</f>
        <v/>
      </c>
      <c r="F45" s="263" t="str">
        <f>IF(T_年間事業計画[[#This Row],[開催予定日]]="","",IF(COUNTIF(T_年間事業計画[開催予定日],T_年間事業計画[[#This Row],[開催予定日]])&gt;1,"日付が重複しています",""))</f>
        <v/>
      </c>
    </row>
    <row r="46" spans="1:6" ht="20.100000000000001" customHeight="1" x14ac:dyDescent="0.25">
      <c r="A46" s="261" t="str">
        <f>IF(T_年間事業計画[[#This Row],[開催予定日]]="","",COUNTIF(INDEX(T_年間事業計画[開催予定日],1):T_年間事業計画[[#This Row],[開催予定日]],"&lt;&gt;"))</f>
        <v/>
      </c>
      <c r="B46" s="268"/>
      <c r="C46" s="269" t="s">
        <v>68</v>
      </c>
      <c r="D46" s="269"/>
      <c r="E46" s="291" t="str">
        <f>IF(ISNUMBER(MATCH(T_年間事業計画[[#This Row],[開催予定日]], T_長期休業日[長期休業日], 0)), "※", "")</f>
        <v/>
      </c>
      <c r="F46" s="263" t="str">
        <f>IF(T_年間事業計画[[#This Row],[開催予定日]]="","",IF(COUNTIF(T_年間事業計画[開催予定日],T_年間事業計画[[#This Row],[開催予定日]])&gt;1,"日付が重複しています",""))</f>
        <v/>
      </c>
    </row>
    <row r="47" spans="1:6" ht="20.100000000000001" customHeight="1" x14ac:dyDescent="0.25">
      <c r="A47" s="261" t="str">
        <f>IF(T_年間事業計画[[#This Row],[開催予定日]]="","",COUNTIF(INDEX(T_年間事業計画[開催予定日],1):T_年間事業計画[[#This Row],[開催予定日]],"&lt;&gt;"))</f>
        <v/>
      </c>
      <c r="B47" s="268"/>
      <c r="C47" s="269" t="s">
        <v>68</v>
      </c>
      <c r="D47" s="269"/>
      <c r="E47" s="291" t="str">
        <f>IF(ISNUMBER(MATCH(T_年間事業計画[[#This Row],[開催予定日]], T_長期休業日[長期休業日], 0)), "※", "")</f>
        <v/>
      </c>
      <c r="F47" s="263" t="str">
        <f>IF(T_年間事業計画[[#This Row],[開催予定日]]="","",IF(COUNTIF(T_年間事業計画[開催予定日],T_年間事業計画[[#This Row],[開催予定日]])&gt;1,"日付が重複しています",""))</f>
        <v/>
      </c>
    </row>
    <row r="48" spans="1:6" ht="20.100000000000001" customHeight="1" x14ac:dyDescent="0.25">
      <c r="A48" s="261" t="str">
        <f>IF(T_年間事業計画[[#This Row],[開催予定日]]="","",COUNTIF(INDEX(T_年間事業計画[開催予定日],1):T_年間事業計画[[#This Row],[開催予定日]],"&lt;&gt;"))</f>
        <v/>
      </c>
      <c r="B48" s="268"/>
      <c r="C48" s="269" t="s">
        <v>68</v>
      </c>
      <c r="D48" s="269"/>
      <c r="E48" s="291" t="str">
        <f>IF(ISNUMBER(MATCH(T_年間事業計画[[#This Row],[開催予定日]], T_長期休業日[長期休業日], 0)), "※", "")</f>
        <v/>
      </c>
      <c r="F48" s="263" t="str">
        <f>IF(T_年間事業計画[[#This Row],[開催予定日]]="","",IF(COUNTIF(T_年間事業計画[開催予定日],T_年間事業計画[[#This Row],[開催予定日]])&gt;1,"日付が重複しています",""))</f>
        <v/>
      </c>
    </row>
    <row r="49" spans="1:6" ht="20.100000000000001" customHeight="1" x14ac:dyDescent="0.25">
      <c r="A49" s="261" t="str">
        <f>IF(T_年間事業計画[[#This Row],[開催予定日]]="","",COUNTIF(INDEX(T_年間事業計画[開催予定日],1):T_年間事業計画[[#This Row],[開催予定日]],"&lt;&gt;"))</f>
        <v/>
      </c>
      <c r="B49" s="268"/>
      <c r="C49" s="269" t="s">
        <v>68</v>
      </c>
      <c r="D49" s="269"/>
      <c r="E49" s="291" t="str">
        <f>IF(ISNUMBER(MATCH(T_年間事業計画[[#This Row],[開催予定日]], T_長期休業日[長期休業日], 0)), "※", "")</f>
        <v/>
      </c>
      <c r="F49" s="263" t="str">
        <f>IF(T_年間事業計画[[#This Row],[開催予定日]]="","",IF(COUNTIF(T_年間事業計画[開催予定日],T_年間事業計画[[#This Row],[開催予定日]])&gt;1,"日付が重複しています",""))</f>
        <v/>
      </c>
    </row>
    <row r="50" spans="1:6" ht="20.100000000000001" customHeight="1" x14ac:dyDescent="0.25">
      <c r="A50" s="261" t="str">
        <f>IF(T_年間事業計画[[#This Row],[開催予定日]]="","",COUNTIF(INDEX(T_年間事業計画[開催予定日],1):T_年間事業計画[[#This Row],[開催予定日]],"&lt;&gt;"))</f>
        <v/>
      </c>
      <c r="B50" s="268"/>
      <c r="C50" s="269" t="s">
        <v>68</v>
      </c>
      <c r="D50" s="269"/>
      <c r="E50" s="291" t="str">
        <f>IF(ISNUMBER(MATCH(T_年間事業計画[[#This Row],[開催予定日]], T_長期休業日[長期休業日], 0)), "※", "")</f>
        <v/>
      </c>
      <c r="F50" s="263" t="str">
        <f>IF(T_年間事業計画[[#This Row],[開催予定日]]="","",IF(COUNTIF(T_年間事業計画[開催予定日],T_年間事業計画[[#This Row],[開催予定日]])&gt;1,"日付が重複しています",""))</f>
        <v/>
      </c>
    </row>
    <row r="51" spans="1:6" ht="20.100000000000001" customHeight="1" x14ac:dyDescent="0.25">
      <c r="A51" s="261" t="str">
        <f>IF(T_年間事業計画[[#This Row],[開催予定日]]="","",COUNTIF(INDEX(T_年間事業計画[開催予定日],1):T_年間事業計画[[#This Row],[開催予定日]],"&lt;&gt;"))</f>
        <v/>
      </c>
      <c r="B51" s="268"/>
      <c r="C51" s="269" t="s">
        <v>68</v>
      </c>
      <c r="D51" s="269"/>
      <c r="E51" s="291" t="str">
        <f>IF(ISNUMBER(MATCH(T_年間事業計画[[#This Row],[開催予定日]], T_長期休業日[長期休業日], 0)), "※", "")</f>
        <v/>
      </c>
      <c r="F51" s="263" t="str">
        <f>IF(T_年間事業計画[[#This Row],[開催予定日]]="","",IF(COUNTIF(T_年間事業計画[開催予定日],T_年間事業計画[[#This Row],[開催予定日]])&gt;1,"日付が重複しています",""))</f>
        <v/>
      </c>
    </row>
    <row r="52" spans="1:6" ht="20.100000000000001" customHeight="1" x14ac:dyDescent="0.25">
      <c r="A52" s="261" t="str">
        <f>IF(T_年間事業計画[[#This Row],[開催予定日]]="","",COUNTIF(INDEX(T_年間事業計画[開催予定日],1):T_年間事業計画[[#This Row],[開催予定日]],"&lt;&gt;"))</f>
        <v/>
      </c>
      <c r="B52" s="268"/>
      <c r="C52" s="269" t="s">
        <v>68</v>
      </c>
      <c r="D52" s="269"/>
      <c r="E52" s="291" t="str">
        <f>IF(ISNUMBER(MATCH(T_年間事業計画[[#This Row],[開催予定日]], T_長期休業日[長期休業日], 0)), "※", "")</f>
        <v/>
      </c>
      <c r="F52" s="263" t="str">
        <f>IF(T_年間事業計画[[#This Row],[開催予定日]]="","",IF(COUNTIF(T_年間事業計画[開催予定日],T_年間事業計画[[#This Row],[開催予定日]])&gt;1,"日付が重複しています",""))</f>
        <v/>
      </c>
    </row>
    <row r="53" spans="1:6" ht="20.100000000000001" customHeight="1" x14ac:dyDescent="0.25">
      <c r="A53" s="261" t="str">
        <f>IF(T_年間事業計画[[#This Row],[開催予定日]]="","",COUNTIF(INDEX(T_年間事業計画[開催予定日],1):T_年間事業計画[[#This Row],[開催予定日]],"&lt;&gt;"))</f>
        <v/>
      </c>
      <c r="B53" s="268"/>
      <c r="C53" s="269" t="s">
        <v>68</v>
      </c>
      <c r="D53" s="269"/>
      <c r="E53" s="291" t="str">
        <f>IF(ISNUMBER(MATCH(T_年間事業計画[[#This Row],[開催予定日]], T_長期休業日[長期休業日], 0)), "※", "")</f>
        <v/>
      </c>
      <c r="F53" s="263" t="str">
        <f>IF(T_年間事業計画[[#This Row],[開催予定日]]="","",IF(COUNTIF(T_年間事業計画[開催予定日],T_年間事業計画[[#This Row],[開催予定日]])&gt;1,"日付が重複しています",""))</f>
        <v/>
      </c>
    </row>
    <row r="54" spans="1:6" ht="20.100000000000001" customHeight="1" x14ac:dyDescent="0.25">
      <c r="A54" s="261" t="str">
        <f>IF(T_年間事業計画[[#This Row],[開催予定日]]="","",COUNTIF(INDEX(T_年間事業計画[開催予定日],1):T_年間事業計画[[#This Row],[開催予定日]],"&lt;&gt;"))</f>
        <v/>
      </c>
      <c r="B54" s="268"/>
      <c r="C54" s="269" t="s">
        <v>68</v>
      </c>
      <c r="D54" s="269"/>
      <c r="E54" s="291" t="str">
        <f>IF(ISNUMBER(MATCH(T_年間事業計画[[#This Row],[開催予定日]], T_長期休業日[長期休業日], 0)), "※", "")</f>
        <v/>
      </c>
      <c r="F54" s="263" t="str">
        <f>IF(T_年間事業計画[[#This Row],[開催予定日]]="","",IF(COUNTIF(T_年間事業計画[開催予定日],T_年間事業計画[[#This Row],[開催予定日]])&gt;1,"日付が重複しています",""))</f>
        <v/>
      </c>
    </row>
    <row r="55" spans="1:6" ht="20.100000000000001" customHeight="1" x14ac:dyDescent="0.25">
      <c r="A55" s="261" t="str">
        <f>IF(T_年間事業計画[[#This Row],[開催予定日]]="","",COUNTIF(INDEX(T_年間事業計画[開催予定日],1):T_年間事業計画[[#This Row],[開催予定日]],"&lt;&gt;"))</f>
        <v/>
      </c>
      <c r="B55" s="268"/>
      <c r="C55" s="269" t="s">
        <v>68</v>
      </c>
      <c r="D55" s="269"/>
      <c r="E55" s="291" t="str">
        <f>IF(ISNUMBER(MATCH(T_年間事業計画[[#This Row],[開催予定日]], T_長期休業日[長期休業日], 0)), "※", "")</f>
        <v/>
      </c>
      <c r="F55" s="263" t="str">
        <f>IF(T_年間事業計画[[#This Row],[開催予定日]]="","",IF(COUNTIF(T_年間事業計画[開催予定日],T_年間事業計画[[#This Row],[開催予定日]])&gt;1,"日付が重複しています",""))</f>
        <v/>
      </c>
    </row>
    <row r="56" spans="1:6" ht="20.100000000000001" customHeight="1" x14ac:dyDescent="0.25">
      <c r="A56" s="261" t="str">
        <f>IF(T_年間事業計画[[#This Row],[開催予定日]]="","",COUNTIF(INDEX(T_年間事業計画[開催予定日],1):T_年間事業計画[[#This Row],[開催予定日]],"&lt;&gt;"))</f>
        <v/>
      </c>
      <c r="B56" s="268"/>
      <c r="C56" s="269" t="s">
        <v>68</v>
      </c>
      <c r="D56" s="269"/>
      <c r="E56" s="291" t="str">
        <f>IF(ISNUMBER(MATCH(T_年間事業計画[[#This Row],[開催予定日]], T_長期休業日[長期休業日], 0)), "※", "")</f>
        <v/>
      </c>
      <c r="F56" s="263" t="str">
        <f>IF(T_年間事業計画[[#This Row],[開催予定日]]="","",IF(COUNTIF(T_年間事業計画[開催予定日],T_年間事業計画[[#This Row],[開催予定日]])&gt;1,"日付が重複しています",""))</f>
        <v/>
      </c>
    </row>
    <row r="57" spans="1:6" ht="20.100000000000001" customHeight="1" x14ac:dyDescent="0.25">
      <c r="A57" s="261" t="str">
        <f>IF(T_年間事業計画[[#This Row],[開催予定日]]="","",COUNTIF(INDEX(T_年間事業計画[開催予定日],1):T_年間事業計画[[#This Row],[開催予定日]],"&lt;&gt;"))</f>
        <v/>
      </c>
      <c r="B57" s="268"/>
      <c r="C57" s="269" t="s">
        <v>68</v>
      </c>
      <c r="D57" s="269"/>
      <c r="E57" s="291" t="str">
        <f>IF(ISNUMBER(MATCH(T_年間事業計画[[#This Row],[開催予定日]], T_長期休業日[長期休業日], 0)), "※", "")</f>
        <v/>
      </c>
      <c r="F57" s="263" t="str">
        <f>IF(T_年間事業計画[[#This Row],[開催予定日]]="","",IF(COUNTIF(T_年間事業計画[開催予定日],T_年間事業計画[[#This Row],[開催予定日]])&gt;1,"日付が重複しています",""))</f>
        <v/>
      </c>
    </row>
    <row r="58" spans="1:6" ht="20.100000000000001" customHeight="1" x14ac:dyDescent="0.25">
      <c r="A58" s="261" t="str">
        <f>IF(T_年間事業計画[[#This Row],[開催予定日]]="","",COUNTIF(INDEX(T_年間事業計画[開催予定日],1):T_年間事業計画[[#This Row],[開催予定日]],"&lt;&gt;"))</f>
        <v/>
      </c>
      <c r="B58" s="268"/>
      <c r="C58" s="269" t="s">
        <v>68</v>
      </c>
      <c r="D58" s="269"/>
      <c r="E58" s="291" t="str">
        <f>IF(ISNUMBER(MATCH(T_年間事業計画[[#This Row],[開催予定日]], T_長期休業日[長期休業日], 0)), "※", "")</f>
        <v/>
      </c>
      <c r="F58" s="263" t="str">
        <f>IF(T_年間事業計画[[#This Row],[開催予定日]]="","",IF(COUNTIF(T_年間事業計画[開催予定日],T_年間事業計画[[#This Row],[開催予定日]])&gt;1,"日付が重複しています",""))</f>
        <v/>
      </c>
    </row>
    <row r="59" spans="1:6" ht="20.100000000000001" customHeight="1" x14ac:dyDescent="0.25">
      <c r="A59" s="261" t="str">
        <f>IF(T_年間事業計画[[#This Row],[開催予定日]]="","",COUNTIF(INDEX(T_年間事業計画[開催予定日],1):T_年間事業計画[[#This Row],[開催予定日]],"&lt;&gt;"))</f>
        <v/>
      </c>
      <c r="B59" s="268"/>
      <c r="C59" s="269" t="s">
        <v>68</v>
      </c>
      <c r="D59" s="269"/>
      <c r="E59" s="291" t="str">
        <f>IF(ISNUMBER(MATCH(T_年間事業計画[[#This Row],[開催予定日]], T_長期休業日[長期休業日], 0)), "※", "")</f>
        <v/>
      </c>
      <c r="F59" s="263" t="str">
        <f>IF(T_年間事業計画[[#This Row],[開催予定日]]="","",IF(COUNTIF(T_年間事業計画[開催予定日],T_年間事業計画[[#This Row],[開催予定日]])&gt;1,"日付が重複しています",""))</f>
        <v/>
      </c>
    </row>
    <row r="60" spans="1:6" ht="20.100000000000001" customHeight="1" x14ac:dyDescent="0.25">
      <c r="A60" s="261" t="str">
        <f>IF(T_年間事業計画[[#This Row],[開催予定日]]="","",COUNTIF(INDEX(T_年間事業計画[開催予定日],1):T_年間事業計画[[#This Row],[開催予定日]],"&lt;&gt;"))</f>
        <v/>
      </c>
      <c r="B60" s="268"/>
      <c r="C60" s="269" t="s">
        <v>68</v>
      </c>
      <c r="D60" s="269"/>
      <c r="E60" s="291" t="str">
        <f>IF(ISNUMBER(MATCH(T_年間事業計画[[#This Row],[開催予定日]], T_長期休業日[長期休業日], 0)), "※", "")</f>
        <v/>
      </c>
      <c r="F60" s="263" t="str">
        <f>IF(T_年間事業計画[[#This Row],[開催予定日]]="","",IF(COUNTIF(T_年間事業計画[開催予定日],T_年間事業計画[[#This Row],[開催予定日]])&gt;1,"日付が重複しています",""))</f>
        <v/>
      </c>
    </row>
    <row r="61" spans="1:6" ht="20.100000000000001" customHeight="1" x14ac:dyDescent="0.25">
      <c r="A61" s="261" t="str">
        <f>IF(T_年間事業計画[[#This Row],[開催予定日]]="","",COUNTIF(INDEX(T_年間事業計画[開催予定日],1):T_年間事業計画[[#This Row],[開催予定日]],"&lt;&gt;"))</f>
        <v/>
      </c>
      <c r="B61" s="268"/>
      <c r="C61" s="269" t="s">
        <v>68</v>
      </c>
      <c r="D61" s="269"/>
      <c r="E61" s="291" t="str">
        <f>IF(ISNUMBER(MATCH(T_年間事業計画[[#This Row],[開催予定日]], T_長期休業日[長期休業日], 0)), "※", "")</f>
        <v/>
      </c>
      <c r="F61" s="263" t="str">
        <f>IF(T_年間事業計画[[#This Row],[開催予定日]]="","",IF(COUNTIF(T_年間事業計画[開催予定日],T_年間事業計画[[#This Row],[開催予定日]])&gt;1,"日付が重複しています",""))</f>
        <v/>
      </c>
    </row>
    <row r="62" spans="1:6" ht="20.100000000000001" customHeight="1" x14ac:dyDescent="0.25">
      <c r="A62" s="261" t="str">
        <f>IF(T_年間事業計画[[#This Row],[開催予定日]]="","",COUNTIF(INDEX(T_年間事業計画[開催予定日],1):T_年間事業計画[[#This Row],[開催予定日]],"&lt;&gt;"))</f>
        <v/>
      </c>
      <c r="B62" s="268"/>
      <c r="C62" s="269" t="s">
        <v>68</v>
      </c>
      <c r="D62" s="269"/>
      <c r="E62" s="291" t="str">
        <f>IF(ISNUMBER(MATCH(T_年間事業計画[[#This Row],[開催予定日]], T_長期休業日[長期休業日], 0)), "※", "")</f>
        <v/>
      </c>
      <c r="F62" s="263" t="str">
        <f>IF(T_年間事業計画[[#This Row],[開催予定日]]="","",IF(COUNTIF(T_年間事業計画[開催予定日],T_年間事業計画[[#This Row],[開催予定日]])&gt;1,"日付が重複しています",""))</f>
        <v/>
      </c>
    </row>
    <row r="63" spans="1:6" ht="20.100000000000001" customHeight="1" x14ac:dyDescent="0.25">
      <c r="A63" s="261" t="str">
        <f>IF(T_年間事業計画[[#This Row],[開催予定日]]="","",COUNTIF(INDEX(T_年間事業計画[開催予定日],1):T_年間事業計画[[#This Row],[開催予定日]],"&lt;&gt;"))</f>
        <v/>
      </c>
      <c r="B63" s="268"/>
      <c r="C63" s="269" t="s">
        <v>68</v>
      </c>
      <c r="D63" s="269"/>
      <c r="E63" s="291" t="str">
        <f>IF(ISNUMBER(MATCH(T_年間事業計画[[#This Row],[開催予定日]], T_長期休業日[長期休業日], 0)), "※", "")</f>
        <v/>
      </c>
      <c r="F63" s="263" t="str">
        <f>IF(T_年間事業計画[[#This Row],[開催予定日]]="","",IF(COUNTIF(T_年間事業計画[開催予定日],T_年間事業計画[[#This Row],[開催予定日]])&gt;1,"日付が重複しています",""))</f>
        <v/>
      </c>
    </row>
    <row r="64" spans="1:6" ht="20.100000000000001" customHeight="1" x14ac:dyDescent="0.25">
      <c r="A64" s="261" t="str">
        <f>IF(T_年間事業計画[[#This Row],[開催予定日]]="","",COUNTIF(INDEX(T_年間事業計画[開催予定日],1):T_年間事業計画[[#This Row],[開催予定日]],"&lt;&gt;"))</f>
        <v/>
      </c>
      <c r="B64" s="268"/>
      <c r="C64" s="269" t="s">
        <v>68</v>
      </c>
      <c r="D64" s="269"/>
      <c r="E64" s="291" t="str">
        <f>IF(ISNUMBER(MATCH(T_年間事業計画[[#This Row],[開催予定日]], T_長期休業日[長期休業日], 0)), "※", "")</f>
        <v/>
      </c>
      <c r="F64" s="263" t="str">
        <f>IF(T_年間事業計画[[#This Row],[開催予定日]]="","",IF(COUNTIF(T_年間事業計画[開催予定日],T_年間事業計画[[#This Row],[開催予定日]])&gt;1,"日付が重複しています",""))</f>
        <v/>
      </c>
    </row>
    <row r="65" spans="1:6" ht="20.100000000000001" customHeight="1" x14ac:dyDescent="0.25">
      <c r="A65" s="261" t="str">
        <f>IF(T_年間事業計画[[#This Row],[開催予定日]]="","",COUNTIF(INDEX(T_年間事業計画[開催予定日],1):T_年間事業計画[[#This Row],[開催予定日]],"&lt;&gt;"))</f>
        <v/>
      </c>
      <c r="B65" s="268"/>
      <c r="C65" s="269" t="s">
        <v>68</v>
      </c>
      <c r="D65" s="269"/>
      <c r="E65" s="291" t="str">
        <f>IF(ISNUMBER(MATCH(T_年間事業計画[[#This Row],[開催予定日]], T_長期休業日[長期休業日], 0)), "※", "")</f>
        <v/>
      </c>
      <c r="F65" s="263" t="str">
        <f>IF(T_年間事業計画[[#This Row],[開催予定日]]="","",IF(COUNTIF(T_年間事業計画[開催予定日],T_年間事業計画[[#This Row],[開催予定日]])&gt;1,"日付が重複しています",""))</f>
        <v/>
      </c>
    </row>
    <row r="66" spans="1:6" ht="20.100000000000001" customHeight="1" x14ac:dyDescent="0.25">
      <c r="A66" s="261" t="str">
        <f>IF(T_年間事業計画[[#This Row],[開催予定日]]="","",COUNTIF(INDEX(T_年間事業計画[開催予定日],1):T_年間事業計画[[#This Row],[開催予定日]],"&lt;&gt;"))</f>
        <v/>
      </c>
      <c r="B66" s="268"/>
      <c r="C66" s="269" t="s">
        <v>68</v>
      </c>
      <c r="D66" s="269"/>
      <c r="E66" s="291" t="str">
        <f>IF(ISNUMBER(MATCH(T_年間事業計画[[#This Row],[開催予定日]], T_長期休業日[長期休業日], 0)), "※", "")</f>
        <v/>
      </c>
      <c r="F66" s="263" t="str">
        <f>IF(T_年間事業計画[[#This Row],[開催予定日]]="","",IF(COUNTIF(T_年間事業計画[開催予定日],T_年間事業計画[[#This Row],[開催予定日]])&gt;1,"日付が重複しています",""))</f>
        <v/>
      </c>
    </row>
    <row r="67" spans="1:6" ht="20.100000000000001" customHeight="1" x14ac:dyDescent="0.25">
      <c r="A67" s="261" t="str">
        <f>IF(T_年間事業計画[[#This Row],[開催予定日]]="","",COUNTIF(INDEX(T_年間事業計画[開催予定日],1):T_年間事業計画[[#This Row],[開催予定日]],"&lt;&gt;"))</f>
        <v/>
      </c>
      <c r="B67" s="268"/>
      <c r="C67" s="269" t="s">
        <v>68</v>
      </c>
      <c r="D67" s="269"/>
      <c r="E67" s="291" t="str">
        <f>IF(ISNUMBER(MATCH(T_年間事業計画[[#This Row],[開催予定日]], T_長期休業日[長期休業日], 0)), "※", "")</f>
        <v/>
      </c>
      <c r="F67" s="263" t="str">
        <f>IF(T_年間事業計画[[#This Row],[開催予定日]]="","",IF(COUNTIF(T_年間事業計画[開催予定日],T_年間事業計画[[#This Row],[開催予定日]])&gt;1,"日付が重複しています",""))</f>
        <v/>
      </c>
    </row>
    <row r="68" spans="1:6" ht="20.100000000000001" customHeight="1" x14ac:dyDescent="0.25">
      <c r="A68" s="261" t="str">
        <f>IF(T_年間事業計画[[#This Row],[開催予定日]]="","",COUNTIF(INDEX(T_年間事業計画[開催予定日],1):T_年間事業計画[[#This Row],[開催予定日]],"&lt;&gt;"))</f>
        <v/>
      </c>
      <c r="B68" s="268"/>
      <c r="C68" s="269" t="s">
        <v>68</v>
      </c>
      <c r="D68" s="269"/>
      <c r="E68" s="291" t="str">
        <f>IF(ISNUMBER(MATCH(T_年間事業計画[[#This Row],[開催予定日]], T_長期休業日[長期休業日], 0)), "※", "")</f>
        <v/>
      </c>
      <c r="F68" s="263" t="str">
        <f>IF(T_年間事業計画[[#This Row],[開催予定日]]="","",IF(COUNTIF(T_年間事業計画[開催予定日],T_年間事業計画[[#This Row],[開催予定日]])&gt;1,"日付が重複しています",""))</f>
        <v/>
      </c>
    </row>
    <row r="69" spans="1:6" ht="20.100000000000001" customHeight="1" x14ac:dyDescent="0.25">
      <c r="A69" s="261" t="str">
        <f>IF(T_年間事業計画[[#This Row],[開催予定日]]="","",COUNTIF(INDEX(T_年間事業計画[開催予定日],1):T_年間事業計画[[#This Row],[開催予定日]],"&lt;&gt;"))</f>
        <v/>
      </c>
      <c r="B69" s="268"/>
      <c r="C69" s="269" t="s">
        <v>68</v>
      </c>
      <c r="D69" s="269"/>
      <c r="E69" s="291" t="str">
        <f>IF(ISNUMBER(MATCH(T_年間事業計画[[#This Row],[開催予定日]], T_長期休業日[長期休業日], 0)), "※", "")</f>
        <v/>
      </c>
      <c r="F69" s="263" t="str">
        <f>IF(T_年間事業計画[[#This Row],[開催予定日]]="","",IF(COUNTIF(T_年間事業計画[開催予定日],T_年間事業計画[[#This Row],[開催予定日]])&gt;1,"日付が重複しています",""))</f>
        <v/>
      </c>
    </row>
    <row r="70" spans="1:6" ht="20.100000000000001" customHeight="1" x14ac:dyDescent="0.25">
      <c r="A70" s="261" t="str">
        <f>IF(T_年間事業計画[[#This Row],[開催予定日]]="","",COUNTIF(INDEX(T_年間事業計画[開催予定日],1):T_年間事業計画[[#This Row],[開催予定日]],"&lt;&gt;"))</f>
        <v/>
      </c>
      <c r="B70" s="268"/>
      <c r="C70" s="269" t="s">
        <v>68</v>
      </c>
      <c r="D70" s="269"/>
      <c r="E70" s="291" t="str">
        <f>IF(ISNUMBER(MATCH(T_年間事業計画[[#This Row],[開催予定日]], T_長期休業日[長期休業日], 0)), "※", "")</f>
        <v/>
      </c>
      <c r="F70" s="263" t="str">
        <f>IF(T_年間事業計画[[#This Row],[開催予定日]]="","",IF(COUNTIF(T_年間事業計画[開催予定日],T_年間事業計画[[#This Row],[開催予定日]])&gt;1,"日付が重複しています",""))</f>
        <v/>
      </c>
    </row>
    <row r="71" spans="1:6" ht="20.100000000000001" customHeight="1" x14ac:dyDescent="0.25">
      <c r="A71" s="261" t="str">
        <f>IF(T_年間事業計画[[#This Row],[開催予定日]]="","",COUNTIF(INDEX(T_年間事業計画[開催予定日],1):T_年間事業計画[[#This Row],[開催予定日]],"&lt;&gt;"))</f>
        <v/>
      </c>
      <c r="B71" s="268"/>
      <c r="C71" s="269" t="s">
        <v>68</v>
      </c>
      <c r="D71" s="269"/>
      <c r="E71" s="291" t="str">
        <f>IF(ISNUMBER(MATCH(T_年間事業計画[[#This Row],[開催予定日]], T_長期休業日[長期休業日], 0)), "※", "")</f>
        <v/>
      </c>
      <c r="F71" s="263" t="str">
        <f>IF(T_年間事業計画[[#This Row],[開催予定日]]="","",IF(COUNTIF(T_年間事業計画[開催予定日],T_年間事業計画[[#This Row],[開催予定日]])&gt;1,"日付が重複しています",""))</f>
        <v/>
      </c>
    </row>
    <row r="72" spans="1:6" ht="20.100000000000001" customHeight="1" x14ac:dyDescent="0.25">
      <c r="A72" s="261" t="str">
        <f>IF(T_年間事業計画[[#This Row],[開催予定日]]="","",COUNTIF(INDEX(T_年間事業計画[開催予定日],1):T_年間事業計画[[#This Row],[開催予定日]],"&lt;&gt;"))</f>
        <v/>
      </c>
      <c r="B72" s="268"/>
      <c r="C72" s="269" t="s">
        <v>68</v>
      </c>
      <c r="D72" s="269"/>
      <c r="E72" s="291" t="str">
        <f>IF(ISNUMBER(MATCH(T_年間事業計画[[#This Row],[開催予定日]], T_長期休業日[長期休業日], 0)), "※", "")</f>
        <v/>
      </c>
      <c r="F72" s="263" t="str">
        <f>IF(T_年間事業計画[[#This Row],[開催予定日]]="","",IF(COUNTIF(T_年間事業計画[開催予定日],T_年間事業計画[[#This Row],[開催予定日]])&gt;1,"日付が重複しています",""))</f>
        <v/>
      </c>
    </row>
    <row r="73" spans="1:6" ht="20.100000000000001" customHeight="1" x14ac:dyDescent="0.25">
      <c r="A73" s="261" t="str">
        <f>IF(T_年間事業計画[[#This Row],[開催予定日]]="","",COUNTIF(INDEX(T_年間事業計画[開催予定日],1):T_年間事業計画[[#This Row],[開催予定日]],"&lt;&gt;"))</f>
        <v/>
      </c>
      <c r="B73" s="268"/>
      <c r="C73" s="269" t="s">
        <v>68</v>
      </c>
      <c r="D73" s="269"/>
      <c r="E73" s="291" t="str">
        <f>IF(ISNUMBER(MATCH(T_年間事業計画[[#This Row],[開催予定日]], T_長期休業日[長期休業日], 0)), "※", "")</f>
        <v/>
      </c>
      <c r="F73" s="263" t="str">
        <f>IF(T_年間事業計画[[#This Row],[開催予定日]]="","",IF(COUNTIF(T_年間事業計画[開催予定日],T_年間事業計画[[#This Row],[開催予定日]])&gt;1,"日付が重複しています",""))</f>
        <v/>
      </c>
    </row>
    <row r="74" spans="1:6" ht="20.100000000000001" customHeight="1" x14ac:dyDescent="0.25">
      <c r="A74" s="261" t="str">
        <f>IF(T_年間事業計画[[#This Row],[開催予定日]]="","",COUNTIF(INDEX(T_年間事業計画[開催予定日],1):T_年間事業計画[[#This Row],[開催予定日]],"&lt;&gt;"))</f>
        <v/>
      </c>
      <c r="B74" s="268"/>
      <c r="C74" s="269" t="s">
        <v>68</v>
      </c>
      <c r="D74" s="269"/>
      <c r="E74" s="291" t="str">
        <f>IF(ISNUMBER(MATCH(T_年間事業計画[[#This Row],[開催予定日]], T_長期休業日[長期休業日], 0)), "※", "")</f>
        <v/>
      </c>
      <c r="F74" s="263" t="str">
        <f>IF(T_年間事業計画[[#This Row],[開催予定日]]="","",IF(COUNTIF(T_年間事業計画[開催予定日],T_年間事業計画[[#This Row],[開催予定日]])&gt;1,"日付が重複しています",""))</f>
        <v/>
      </c>
    </row>
    <row r="75" spans="1:6" ht="20.100000000000001" customHeight="1" x14ac:dyDescent="0.25">
      <c r="A75" s="261" t="str">
        <f>IF(T_年間事業計画[[#This Row],[開催予定日]]="","",COUNTIF(INDEX(T_年間事業計画[開催予定日],1):T_年間事業計画[[#This Row],[開催予定日]],"&lt;&gt;"))</f>
        <v/>
      </c>
      <c r="B75" s="268"/>
      <c r="C75" s="269" t="s">
        <v>68</v>
      </c>
      <c r="D75" s="269"/>
      <c r="E75" s="291" t="str">
        <f>IF(ISNUMBER(MATCH(T_年間事業計画[[#This Row],[開催予定日]], T_長期休業日[長期休業日], 0)), "※", "")</f>
        <v/>
      </c>
      <c r="F75" s="263" t="str">
        <f>IF(T_年間事業計画[[#This Row],[開催予定日]]="","",IF(COUNTIF(T_年間事業計画[開催予定日],T_年間事業計画[[#This Row],[開催予定日]])&gt;1,"日付が重複しています",""))</f>
        <v/>
      </c>
    </row>
    <row r="76" spans="1:6" ht="20.100000000000001" customHeight="1" x14ac:dyDescent="0.25">
      <c r="A76" s="261" t="str">
        <f>IF(T_年間事業計画[[#This Row],[開催予定日]]="","",COUNTIF(INDEX(T_年間事業計画[開催予定日],1):T_年間事業計画[[#This Row],[開催予定日]],"&lt;&gt;"))</f>
        <v/>
      </c>
      <c r="B76" s="268"/>
      <c r="C76" s="269" t="s">
        <v>68</v>
      </c>
      <c r="D76" s="269"/>
      <c r="E76" s="291" t="str">
        <f>IF(ISNUMBER(MATCH(T_年間事業計画[[#This Row],[開催予定日]], T_長期休業日[長期休業日], 0)), "※", "")</f>
        <v/>
      </c>
      <c r="F76" s="263" t="str">
        <f>IF(T_年間事業計画[[#This Row],[開催予定日]]="","",IF(COUNTIF(T_年間事業計画[開催予定日],T_年間事業計画[[#This Row],[開催予定日]])&gt;1,"日付が重複しています",""))</f>
        <v/>
      </c>
    </row>
    <row r="77" spans="1:6" ht="20.100000000000001" customHeight="1" x14ac:dyDescent="0.25">
      <c r="A77" s="261" t="str">
        <f>IF(T_年間事業計画[[#This Row],[開催予定日]]="","",COUNTIF(INDEX(T_年間事業計画[開催予定日],1):T_年間事業計画[[#This Row],[開催予定日]],"&lt;&gt;"))</f>
        <v/>
      </c>
      <c r="B77" s="268"/>
      <c r="C77" s="269" t="s">
        <v>68</v>
      </c>
      <c r="D77" s="269"/>
      <c r="E77" s="291" t="str">
        <f>IF(ISNUMBER(MATCH(T_年間事業計画[[#This Row],[開催予定日]], T_長期休業日[長期休業日], 0)), "※", "")</f>
        <v/>
      </c>
      <c r="F77" s="263" t="str">
        <f>IF(T_年間事業計画[[#This Row],[開催予定日]]="","",IF(COUNTIF(T_年間事業計画[開催予定日],T_年間事業計画[[#This Row],[開催予定日]])&gt;1,"日付が重複しています",""))</f>
        <v/>
      </c>
    </row>
    <row r="78" spans="1:6" ht="20.100000000000001" customHeight="1" x14ac:dyDescent="0.25">
      <c r="A78" s="261" t="str">
        <f>IF(T_年間事業計画[[#This Row],[開催予定日]]="","",COUNTIF(INDEX(T_年間事業計画[開催予定日],1):T_年間事業計画[[#This Row],[開催予定日]],"&lt;&gt;"))</f>
        <v/>
      </c>
      <c r="B78" s="268"/>
      <c r="C78" s="269" t="s">
        <v>68</v>
      </c>
      <c r="D78" s="269"/>
      <c r="E78" s="291" t="str">
        <f>IF(ISNUMBER(MATCH(T_年間事業計画[[#This Row],[開催予定日]], T_長期休業日[長期休業日], 0)), "※", "")</f>
        <v/>
      </c>
      <c r="F78" s="263" t="str">
        <f>IF(T_年間事業計画[[#This Row],[開催予定日]]="","",IF(COUNTIF(T_年間事業計画[開催予定日],T_年間事業計画[[#This Row],[開催予定日]])&gt;1,"日付が重複しています",""))</f>
        <v/>
      </c>
    </row>
    <row r="79" spans="1:6" ht="20.100000000000001" customHeight="1" x14ac:dyDescent="0.25">
      <c r="A79" s="261" t="str">
        <f>IF(T_年間事業計画[[#This Row],[開催予定日]]="","",COUNTIF(INDEX(T_年間事業計画[開催予定日],1):T_年間事業計画[[#This Row],[開催予定日]],"&lt;&gt;"))</f>
        <v/>
      </c>
      <c r="B79" s="268"/>
      <c r="C79" s="269" t="s">
        <v>68</v>
      </c>
      <c r="D79" s="269"/>
      <c r="E79" s="291" t="str">
        <f>IF(ISNUMBER(MATCH(T_年間事業計画[[#This Row],[開催予定日]], T_長期休業日[長期休業日], 0)), "※", "")</f>
        <v/>
      </c>
      <c r="F79" s="263" t="str">
        <f>IF(T_年間事業計画[[#This Row],[開催予定日]]="","",IF(COUNTIF(T_年間事業計画[開催予定日],T_年間事業計画[[#This Row],[開催予定日]])&gt;1,"日付が重複しています",""))</f>
        <v/>
      </c>
    </row>
    <row r="80" spans="1:6" ht="20.100000000000001" customHeight="1" x14ac:dyDescent="0.25">
      <c r="A80" s="261" t="str">
        <f>IF(T_年間事業計画[[#This Row],[開催予定日]]="","",COUNTIF(INDEX(T_年間事業計画[開催予定日],1):T_年間事業計画[[#This Row],[開催予定日]],"&lt;&gt;"))</f>
        <v/>
      </c>
      <c r="B80" s="268"/>
      <c r="C80" s="269" t="s">
        <v>68</v>
      </c>
      <c r="D80" s="269"/>
      <c r="E80" s="291" t="str">
        <f>IF(ISNUMBER(MATCH(T_年間事業計画[[#This Row],[開催予定日]], T_長期休業日[長期休業日], 0)), "※", "")</f>
        <v/>
      </c>
      <c r="F80" s="263" t="str">
        <f>IF(T_年間事業計画[[#This Row],[開催予定日]]="","",IF(COUNTIF(T_年間事業計画[開催予定日],T_年間事業計画[[#This Row],[開催予定日]])&gt;1,"日付が重複しています",""))</f>
        <v/>
      </c>
    </row>
    <row r="81" spans="1:6" ht="20.100000000000001" customHeight="1" x14ac:dyDescent="0.25">
      <c r="A81" s="261" t="str">
        <f>IF(T_年間事業計画[[#This Row],[開催予定日]]="","",COUNTIF(INDEX(T_年間事業計画[開催予定日],1):T_年間事業計画[[#This Row],[開催予定日]],"&lt;&gt;"))</f>
        <v/>
      </c>
      <c r="B81" s="268"/>
      <c r="C81" s="269" t="s">
        <v>68</v>
      </c>
      <c r="D81" s="269"/>
      <c r="E81" s="291" t="str">
        <f>IF(ISNUMBER(MATCH(T_年間事業計画[[#This Row],[開催予定日]], T_長期休業日[長期休業日], 0)), "※", "")</f>
        <v/>
      </c>
      <c r="F81" s="263" t="str">
        <f>IF(T_年間事業計画[[#This Row],[開催予定日]]="","",IF(COUNTIF(T_年間事業計画[開催予定日],T_年間事業計画[[#This Row],[開催予定日]])&gt;1,"日付が重複しています",""))</f>
        <v/>
      </c>
    </row>
    <row r="82" spans="1:6" ht="20.100000000000001" customHeight="1" x14ac:dyDescent="0.25">
      <c r="A82" s="261" t="str">
        <f>IF(T_年間事業計画[[#This Row],[開催予定日]]="","",COUNTIF(INDEX(T_年間事業計画[開催予定日],1):T_年間事業計画[[#This Row],[開催予定日]],"&lt;&gt;"))</f>
        <v/>
      </c>
      <c r="B82" s="268"/>
      <c r="C82" s="269" t="s">
        <v>68</v>
      </c>
      <c r="D82" s="269"/>
      <c r="E82" s="291" t="str">
        <f>IF(ISNUMBER(MATCH(T_年間事業計画[[#This Row],[開催予定日]], T_長期休業日[長期休業日], 0)), "※", "")</f>
        <v/>
      </c>
      <c r="F82" s="263" t="str">
        <f>IF(T_年間事業計画[[#This Row],[開催予定日]]="","",IF(COUNTIF(T_年間事業計画[開催予定日],T_年間事業計画[[#This Row],[開催予定日]])&gt;1,"日付が重複しています",""))</f>
        <v/>
      </c>
    </row>
    <row r="83" spans="1:6" ht="20.100000000000001" customHeight="1" x14ac:dyDescent="0.25">
      <c r="A83" s="261" t="str">
        <f>IF(T_年間事業計画[[#This Row],[開催予定日]]="","",COUNTIF(INDEX(T_年間事業計画[開催予定日],1):T_年間事業計画[[#This Row],[開催予定日]],"&lt;&gt;"))</f>
        <v/>
      </c>
      <c r="B83" s="268"/>
      <c r="C83" s="269" t="s">
        <v>68</v>
      </c>
      <c r="D83" s="269"/>
      <c r="E83" s="291" t="str">
        <f>IF(ISNUMBER(MATCH(T_年間事業計画[[#This Row],[開催予定日]], T_長期休業日[長期休業日], 0)), "※", "")</f>
        <v/>
      </c>
      <c r="F83" s="263" t="str">
        <f>IF(T_年間事業計画[[#This Row],[開催予定日]]="","",IF(COUNTIF(T_年間事業計画[開催予定日],T_年間事業計画[[#This Row],[開催予定日]])&gt;1,"日付が重複しています",""))</f>
        <v/>
      </c>
    </row>
    <row r="84" spans="1:6" ht="20.100000000000001" customHeight="1" x14ac:dyDescent="0.25">
      <c r="A84" s="261" t="str">
        <f>IF(T_年間事業計画[[#This Row],[開催予定日]]="","",COUNTIF(INDEX(T_年間事業計画[開催予定日],1):T_年間事業計画[[#This Row],[開催予定日]],"&lt;&gt;"))</f>
        <v/>
      </c>
      <c r="B84" s="268"/>
      <c r="C84" s="269" t="s">
        <v>68</v>
      </c>
      <c r="D84" s="269"/>
      <c r="E84" s="291" t="str">
        <f>IF(ISNUMBER(MATCH(T_年間事業計画[[#This Row],[開催予定日]], T_長期休業日[長期休業日], 0)), "※", "")</f>
        <v/>
      </c>
      <c r="F84" s="263" t="str">
        <f>IF(T_年間事業計画[[#This Row],[開催予定日]]="","",IF(COUNTIF(T_年間事業計画[開催予定日],T_年間事業計画[[#This Row],[開催予定日]])&gt;1,"日付が重複しています",""))</f>
        <v/>
      </c>
    </row>
    <row r="85" spans="1:6" ht="20.100000000000001" customHeight="1" x14ac:dyDescent="0.25">
      <c r="A85" s="261" t="str">
        <f>IF(T_年間事業計画[[#This Row],[開催予定日]]="","",COUNTIF(INDEX(T_年間事業計画[開催予定日],1):T_年間事業計画[[#This Row],[開催予定日]],"&lt;&gt;"))</f>
        <v/>
      </c>
      <c r="B85" s="268"/>
      <c r="C85" s="269" t="s">
        <v>68</v>
      </c>
      <c r="D85" s="269"/>
      <c r="E85" s="291" t="str">
        <f>IF(ISNUMBER(MATCH(T_年間事業計画[[#This Row],[開催予定日]], T_長期休業日[長期休業日], 0)), "※", "")</f>
        <v/>
      </c>
      <c r="F85" s="263" t="str">
        <f>IF(T_年間事業計画[[#This Row],[開催予定日]]="","",IF(COUNTIF(T_年間事業計画[開催予定日],T_年間事業計画[[#This Row],[開催予定日]])&gt;1,"日付が重複しています",""))</f>
        <v/>
      </c>
    </row>
    <row r="86" spans="1:6" ht="20.100000000000001" customHeight="1" x14ac:dyDescent="0.25">
      <c r="A86" s="261" t="str">
        <f>IF(T_年間事業計画[[#This Row],[開催予定日]]="","",COUNTIF(INDEX(T_年間事業計画[開催予定日],1):T_年間事業計画[[#This Row],[開催予定日]],"&lt;&gt;"))</f>
        <v/>
      </c>
      <c r="B86" s="268"/>
      <c r="C86" s="269" t="s">
        <v>68</v>
      </c>
      <c r="D86" s="269"/>
      <c r="E86" s="291" t="str">
        <f>IF(ISNUMBER(MATCH(T_年間事業計画[[#This Row],[開催予定日]], T_長期休業日[長期休業日], 0)), "※", "")</f>
        <v/>
      </c>
      <c r="F86" s="263" t="str">
        <f>IF(T_年間事業計画[[#This Row],[開催予定日]]="","",IF(COUNTIF(T_年間事業計画[開催予定日],T_年間事業計画[[#This Row],[開催予定日]])&gt;1,"日付が重複しています",""))</f>
        <v/>
      </c>
    </row>
    <row r="87" spans="1:6" ht="20.100000000000001" customHeight="1" x14ac:dyDescent="0.25">
      <c r="A87" s="261" t="str">
        <f>IF(T_年間事業計画[[#This Row],[開催予定日]]="","",COUNTIF(INDEX(T_年間事業計画[開催予定日],1):T_年間事業計画[[#This Row],[開催予定日]],"&lt;&gt;"))</f>
        <v/>
      </c>
      <c r="B87" s="268"/>
      <c r="C87" s="269" t="s">
        <v>68</v>
      </c>
      <c r="D87" s="269"/>
      <c r="E87" s="291" t="str">
        <f>IF(ISNUMBER(MATCH(T_年間事業計画[[#This Row],[開催予定日]], T_長期休業日[長期休業日], 0)), "※", "")</f>
        <v/>
      </c>
      <c r="F87" s="263" t="str">
        <f>IF(T_年間事業計画[[#This Row],[開催予定日]]="","",IF(COUNTIF(T_年間事業計画[開催予定日],T_年間事業計画[[#This Row],[開催予定日]])&gt;1,"日付が重複しています",""))</f>
        <v/>
      </c>
    </row>
    <row r="88" spans="1:6" ht="20.100000000000001" customHeight="1" x14ac:dyDescent="0.25">
      <c r="A88" s="261" t="str">
        <f>IF(T_年間事業計画[[#This Row],[開催予定日]]="","",COUNTIF(INDEX(T_年間事業計画[開催予定日],1):T_年間事業計画[[#This Row],[開催予定日]],"&lt;&gt;"))</f>
        <v/>
      </c>
      <c r="B88" s="268"/>
      <c r="C88" s="269" t="s">
        <v>68</v>
      </c>
      <c r="D88" s="269"/>
      <c r="E88" s="291" t="str">
        <f>IF(ISNUMBER(MATCH(T_年間事業計画[[#This Row],[開催予定日]], T_長期休業日[長期休業日], 0)), "※", "")</f>
        <v/>
      </c>
      <c r="F88" s="263" t="str">
        <f>IF(T_年間事業計画[[#This Row],[開催予定日]]="","",IF(COUNTIF(T_年間事業計画[開催予定日],T_年間事業計画[[#This Row],[開催予定日]])&gt;1,"日付が重複しています",""))</f>
        <v/>
      </c>
    </row>
    <row r="89" spans="1:6" ht="20.100000000000001" customHeight="1" x14ac:dyDescent="0.25">
      <c r="A89" s="261" t="str">
        <f>IF(T_年間事業計画[[#This Row],[開催予定日]]="","",COUNTIF(INDEX(T_年間事業計画[開催予定日],1):T_年間事業計画[[#This Row],[開催予定日]],"&lt;&gt;"))</f>
        <v/>
      </c>
      <c r="B89" s="268"/>
      <c r="C89" s="269" t="s">
        <v>68</v>
      </c>
      <c r="D89" s="269"/>
      <c r="E89" s="291" t="str">
        <f>IF(ISNUMBER(MATCH(T_年間事業計画[[#This Row],[開催予定日]], T_長期休業日[長期休業日], 0)), "※", "")</f>
        <v/>
      </c>
      <c r="F89" s="263" t="str">
        <f>IF(T_年間事業計画[[#This Row],[開催予定日]]="","",IF(COUNTIF(T_年間事業計画[開催予定日],T_年間事業計画[[#This Row],[開催予定日]])&gt;1,"日付が重複しています",""))</f>
        <v/>
      </c>
    </row>
    <row r="90" spans="1:6" ht="20.100000000000001" customHeight="1" x14ac:dyDescent="0.25">
      <c r="A90" s="261" t="str">
        <f>IF(T_年間事業計画[[#This Row],[開催予定日]]="","",COUNTIF(INDEX(T_年間事業計画[開催予定日],1):T_年間事業計画[[#This Row],[開催予定日]],"&lt;&gt;"))</f>
        <v/>
      </c>
      <c r="B90" s="268"/>
      <c r="C90" s="269" t="s">
        <v>68</v>
      </c>
      <c r="D90" s="269"/>
      <c r="E90" s="291" t="str">
        <f>IF(ISNUMBER(MATCH(T_年間事業計画[[#This Row],[開催予定日]], T_長期休業日[長期休業日], 0)), "※", "")</f>
        <v/>
      </c>
      <c r="F90" s="263" t="str">
        <f>IF(T_年間事業計画[[#This Row],[開催予定日]]="","",IF(COUNTIF(T_年間事業計画[開催予定日],T_年間事業計画[[#This Row],[開催予定日]])&gt;1,"日付が重複しています",""))</f>
        <v/>
      </c>
    </row>
    <row r="91" spans="1:6" ht="20.100000000000001" customHeight="1" x14ac:dyDescent="0.25">
      <c r="A91" s="261" t="str">
        <f>IF(T_年間事業計画[[#This Row],[開催予定日]]="","",COUNTIF(INDEX(T_年間事業計画[開催予定日],1):T_年間事業計画[[#This Row],[開催予定日]],"&lt;&gt;"))</f>
        <v/>
      </c>
      <c r="B91" s="268"/>
      <c r="C91" s="269" t="s">
        <v>68</v>
      </c>
      <c r="D91" s="269"/>
      <c r="E91" s="291" t="str">
        <f>IF(ISNUMBER(MATCH(T_年間事業計画[[#This Row],[開催予定日]], T_長期休業日[長期休業日], 0)), "※", "")</f>
        <v/>
      </c>
      <c r="F91" s="263" t="str">
        <f>IF(T_年間事業計画[[#This Row],[開催予定日]]="","",IF(COUNTIF(T_年間事業計画[開催予定日],T_年間事業計画[[#This Row],[開催予定日]])&gt;1,"日付が重複しています",""))</f>
        <v/>
      </c>
    </row>
    <row r="92" spans="1:6" ht="20.100000000000001" customHeight="1" x14ac:dyDescent="0.25">
      <c r="A92" s="261" t="str">
        <f>IF(T_年間事業計画[[#This Row],[開催予定日]]="","",COUNTIF(INDEX(T_年間事業計画[開催予定日],1):T_年間事業計画[[#This Row],[開催予定日]],"&lt;&gt;"))</f>
        <v/>
      </c>
      <c r="B92" s="268"/>
      <c r="C92" s="269" t="s">
        <v>68</v>
      </c>
      <c r="D92" s="269"/>
      <c r="E92" s="291" t="str">
        <f>IF(ISNUMBER(MATCH(T_年間事業計画[[#This Row],[開催予定日]], T_長期休業日[長期休業日], 0)), "※", "")</f>
        <v/>
      </c>
      <c r="F92" s="263" t="str">
        <f>IF(T_年間事業計画[[#This Row],[開催予定日]]="","",IF(COUNTIF(T_年間事業計画[開催予定日],T_年間事業計画[[#This Row],[開催予定日]])&gt;1,"日付が重複しています",""))</f>
        <v/>
      </c>
    </row>
    <row r="93" spans="1:6" ht="20.100000000000001" customHeight="1" x14ac:dyDescent="0.25">
      <c r="A93" s="261" t="str">
        <f>IF(T_年間事業計画[[#This Row],[開催予定日]]="","",COUNTIF(INDEX(T_年間事業計画[開催予定日],1):T_年間事業計画[[#This Row],[開催予定日]],"&lt;&gt;"))</f>
        <v/>
      </c>
      <c r="B93" s="268"/>
      <c r="C93" s="269" t="s">
        <v>68</v>
      </c>
      <c r="D93" s="269"/>
      <c r="E93" s="291" t="str">
        <f>IF(ISNUMBER(MATCH(T_年間事業計画[[#This Row],[開催予定日]], T_長期休業日[長期休業日], 0)), "※", "")</f>
        <v/>
      </c>
      <c r="F93" s="263" t="str">
        <f>IF(T_年間事業計画[[#This Row],[開催予定日]]="","",IF(COUNTIF(T_年間事業計画[開催予定日],T_年間事業計画[[#This Row],[開催予定日]])&gt;1,"日付が重複しています",""))</f>
        <v/>
      </c>
    </row>
    <row r="94" spans="1:6" ht="20.100000000000001" customHeight="1" x14ac:dyDescent="0.25">
      <c r="A94" s="261" t="str">
        <f>IF(T_年間事業計画[[#This Row],[開催予定日]]="","",COUNTIF(INDEX(T_年間事業計画[開催予定日],1):T_年間事業計画[[#This Row],[開催予定日]],"&lt;&gt;"))</f>
        <v/>
      </c>
      <c r="B94" s="268"/>
      <c r="C94" s="269" t="s">
        <v>68</v>
      </c>
      <c r="D94" s="269"/>
      <c r="E94" s="291" t="str">
        <f>IF(ISNUMBER(MATCH(T_年間事業計画[[#This Row],[開催予定日]], T_長期休業日[長期休業日], 0)), "※", "")</f>
        <v/>
      </c>
      <c r="F94" s="263" t="str">
        <f>IF(T_年間事業計画[[#This Row],[開催予定日]]="","",IF(COUNTIF(T_年間事業計画[開催予定日],T_年間事業計画[[#This Row],[開催予定日]])&gt;1,"日付が重複しています",""))</f>
        <v/>
      </c>
    </row>
    <row r="95" spans="1:6" ht="20.100000000000001" customHeight="1" x14ac:dyDescent="0.25">
      <c r="A95" s="261" t="str">
        <f>IF(T_年間事業計画[[#This Row],[開催予定日]]="","",COUNTIF(INDEX(T_年間事業計画[開催予定日],1):T_年間事業計画[[#This Row],[開催予定日]],"&lt;&gt;"))</f>
        <v/>
      </c>
      <c r="B95" s="268"/>
      <c r="C95" s="269" t="s">
        <v>68</v>
      </c>
      <c r="D95" s="269"/>
      <c r="E95" s="291" t="str">
        <f>IF(ISNUMBER(MATCH(T_年間事業計画[[#This Row],[開催予定日]], T_長期休業日[長期休業日], 0)), "※", "")</f>
        <v/>
      </c>
      <c r="F95" s="263" t="str">
        <f>IF(T_年間事業計画[[#This Row],[開催予定日]]="","",IF(COUNTIF(T_年間事業計画[開催予定日],T_年間事業計画[[#This Row],[開催予定日]])&gt;1,"日付が重複しています",""))</f>
        <v/>
      </c>
    </row>
    <row r="96" spans="1:6" ht="20.100000000000001" customHeight="1" x14ac:dyDescent="0.25">
      <c r="A96" s="261" t="str">
        <f>IF(T_年間事業計画[[#This Row],[開催予定日]]="","",COUNTIF(INDEX(T_年間事業計画[開催予定日],1):T_年間事業計画[[#This Row],[開催予定日]],"&lt;&gt;"))</f>
        <v/>
      </c>
      <c r="B96" s="268"/>
      <c r="C96" s="269" t="s">
        <v>68</v>
      </c>
      <c r="D96" s="269"/>
      <c r="E96" s="291" t="str">
        <f>IF(ISNUMBER(MATCH(T_年間事業計画[[#This Row],[開催予定日]], T_長期休業日[長期休業日], 0)), "※", "")</f>
        <v/>
      </c>
      <c r="F96" s="263" t="str">
        <f>IF(T_年間事業計画[[#This Row],[開催予定日]]="","",IF(COUNTIF(T_年間事業計画[開催予定日],T_年間事業計画[[#This Row],[開催予定日]])&gt;1,"日付が重複しています",""))</f>
        <v/>
      </c>
    </row>
    <row r="97" spans="1:6" ht="20.100000000000001" customHeight="1" x14ac:dyDescent="0.25">
      <c r="A97" s="261" t="str">
        <f>IF(T_年間事業計画[[#This Row],[開催予定日]]="","",COUNTIF(INDEX(T_年間事業計画[開催予定日],1):T_年間事業計画[[#This Row],[開催予定日]],"&lt;&gt;"))</f>
        <v/>
      </c>
      <c r="B97" s="268"/>
      <c r="C97" s="269" t="s">
        <v>68</v>
      </c>
      <c r="D97" s="269"/>
      <c r="E97" s="291" t="str">
        <f>IF(ISNUMBER(MATCH(T_年間事業計画[[#This Row],[開催予定日]], T_長期休業日[長期休業日], 0)), "※", "")</f>
        <v/>
      </c>
      <c r="F97" s="263" t="str">
        <f>IF(T_年間事業計画[[#This Row],[開催予定日]]="","",IF(COUNTIF(T_年間事業計画[開催予定日],T_年間事業計画[[#This Row],[開催予定日]])&gt;1,"日付が重複しています",""))</f>
        <v/>
      </c>
    </row>
    <row r="98" spans="1:6" ht="20.100000000000001" customHeight="1" x14ac:dyDescent="0.25">
      <c r="A98" s="261" t="str">
        <f>IF(T_年間事業計画[[#This Row],[開催予定日]]="","",COUNTIF(INDEX(T_年間事業計画[開催予定日],1):T_年間事業計画[[#This Row],[開催予定日]],"&lt;&gt;"))</f>
        <v/>
      </c>
      <c r="B98" s="268"/>
      <c r="C98" s="269" t="s">
        <v>68</v>
      </c>
      <c r="D98" s="269"/>
      <c r="E98" s="291" t="str">
        <f>IF(ISNUMBER(MATCH(T_年間事業計画[[#This Row],[開催予定日]], T_長期休業日[長期休業日], 0)), "※", "")</f>
        <v/>
      </c>
      <c r="F98" s="263" t="str">
        <f>IF(T_年間事業計画[[#This Row],[開催予定日]]="","",IF(COUNTIF(T_年間事業計画[開催予定日],T_年間事業計画[[#This Row],[開催予定日]])&gt;1,"日付が重複しています",""))</f>
        <v/>
      </c>
    </row>
    <row r="99" spans="1:6" ht="20.100000000000001" customHeight="1" x14ac:dyDescent="0.25">
      <c r="A99" s="261" t="str">
        <f>IF(T_年間事業計画[[#This Row],[開催予定日]]="","",COUNTIF(INDEX(T_年間事業計画[開催予定日],1):T_年間事業計画[[#This Row],[開催予定日]],"&lt;&gt;"))</f>
        <v/>
      </c>
      <c r="B99" s="268"/>
      <c r="C99" s="269" t="s">
        <v>68</v>
      </c>
      <c r="D99" s="269"/>
      <c r="E99" s="291" t="str">
        <f>IF(ISNUMBER(MATCH(T_年間事業計画[[#This Row],[開催予定日]], T_長期休業日[長期休業日], 0)), "※", "")</f>
        <v/>
      </c>
      <c r="F99" s="263" t="str">
        <f>IF(T_年間事業計画[[#This Row],[開催予定日]]="","",IF(COUNTIF(T_年間事業計画[開催予定日],T_年間事業計画[[#This Row],[開催予定日]])&gt;1,"日付が重複しています",""))</f>
        <v/>
      </c>
    </row>
    <row r="100" spans="1:6" ht="20.100000000000001" customHeight="1" x14ac:dyDescent="0.25">
      <c r="A100" s="261" t="str">
        <f>IF(T_年間事業計画[[#This Row],[開催予定日]]="","",COUNTIF(INDEX(T_年間事業計画[開催予定日],1):T_年間事業計画[[#This Row],[開催予定日]],"&lt;&gt;"))</f>
        <v/>
      </c>
      <c r="B100" s="268"/>
      <c r="C100" s="269" t="s">
        <v>68</v>
      </c>
      <c r="D100" s="269"/>
      <c r="E100" s="291" t="str">
        <f>IF(ISNUMBER(MATCH(T_年間事業計画[[#This Row],[開催予定日]], T_長期休業日[長期休業日], 0)), "※", "")</f>
        <v/>
      </c>
      <c r="F100" s="263" t="str">
        <f>IF(T_年間事業計画[[#This Row],[開催予定日]]="","",IF(COUNTIF(T_年間事業計画[開催予定日],T_年間事業計画[[#This Row],[開催予定日]])&gt;1,"日付が重複しています",""))</f>
        <v/>
      </c>
    </row>
    <row r="101" spans="1:6" ht="20.100000000000001" customHeight="1" x14ac:dyDescent="0.25">
      <c r="A101" s="261" t="str">
        <f>IF(T_年間事業計画[[#This Row],[開催予定日]]="","",COUNTIF(INDEX(T_年間事業計画[開催予定日],1):T_年間事業計画[[#This Row],[開催予定日]],"&lt;&gt;"))</f>
        <v/>
      </c>
      <c r="B101" s="268"/>
      <c r="C101" s="269" t="s">
        <v>68</v>
      </c>
      <c r="D101" s="269"/>
      <c r="E101" s="291" t="str">
        <f>IF(ISNUMBER(MATCH(T_年間事業計画[[#This Row],[開催予定日]], T_長期休業日[長期休業日], 0)), "※", "")</f>
        <v/>
      </c>
      <c r="F101" s="263" t="str">
        <f>IF(T_年間事業計画[[#This Row],[開催予定日]]="","",IF(COUNTIF(T_年間事業計画[開催予定日],T_年間事業計画[[#This Row],[開催予定日]])&gt;1,"日付が重複しています",""))</f>
        <v/>
      </c>
    </row>
    <row r="102" spans="1:6" ht="20.100000000000001" customHeight="1" x14ac:dyDescent="0.25">
      <c r="A102" s="261" t="str">
        <f>IF(T_年間事業計画[[#This Row],[開催予定日]]="","",COUNTIF(INDEX(T_年間事業計画[開催予定日],1):T_年間事業計画[[#This Row],[開催予定日]],"&lt;&gt;"))</f>
        <v/>
      </c>
      <c r="B102" s="268"/>
      <c r="C102" s="269" t="s">
        <v>68</v>
      </c>
      <c r="D102" s="269"/>
      <c r="E102" s="291" t="str">
        <f>IF(ISNUMBER(MATCH(T_年間事業計画[[#This Row],[開催予定日]], T_長期休業日[長期休業日], 0)), "※", "")</f>
        <v/>
      </c>
      <c r="F102" s="263" t="str">
        <f>IF(T_年間事業計画[[#This Row],[開催予定日]]="","",IF(COUNTIF(T_年間事業計画[開催予定日],T_年間事業計画[[#This Row],[開催予定日]])&gt;1,"日付が重複しています",""))</f>
        <v/>
      </c>
    </row>
    <row r="103" spans="1:6" ht="20.100000000000001" customHeight="1" x14ac:dyDescent="0.25">
      <c r="A103" s="261" t="str">
        <f>IF(T_年間事業計画[[#This Row],[開催予定日]]="","",COUNTIF(INDEX(T_年間事業計画[開催予定日],1):T_年間事業計画[[#This Row],[開催予定日]],"&lt;&gt;"))</f>
        <v/>
      </c>
      <c r="B103" s="268"/>
      <c r="C103" s="269" t="s">
        <v>68</v>
      </c>
      <c r="D103" s="269"/>
      <c r="E103" s="291" t="str">
        <f>IF(ISNUMBER(MATCH(T_年間事業計画[[#This Row],[開催予定日]], T_長期休業日[長期休業日], 0)), "※", "")</f>
        <v/>
      </c>
      <c r="F103" s="263" t="str">
        <f>IF(T_年間事業計画[[#This Row],[開催予定日]]="","",IF(COUNTIF(T_年間事業計画[開催予定日],T_年間事業計画[[#This Row],[開催予定日]])&gt;1,"日付が重複しています",""))</f>
        <v/>
      </c>
    </row>
    <row r="104" spans="1:6" ht="20.100000000000001" customHeight="1" x14ac:dyDescent="0.25"/>
    <row r="105" spans="1:6" ht="20.100000000000001" customHeight="1" x14ac:dyDescent="0.25"/>
    <row r="106" spans="1:6" ht="20.100000000000001" customHeight="1" x14ac:dyDescent="0.25"/>
    <row r="107" spans="1:6" ht="20.100000000000001" customHeight="1" x14ac:dyDescent="0.25"/>
    <row r="108" spans="1:6" ht="20.100000000000001" customHeight="1" x14ac:dyDescent="0.25"/>
    <row r="109" spans="1:6" ht="20.100000000000001" customHeight="1" x14ac:dyDescent="0.25"/>
  </sheetData>
  <mergeCells count="1">
    <mergeCell ref="C1:D2"/>
  </mergeCells>
  <phoneticPr fontId="1"/>
  <dataValidations count="2">
    <dataValidation type="list" allowBlank="1" showInputMessage="1" showErrorMessage="1" sqref="C4:C103" xr:uid="{792D2EBE-CB8F-487B-94C5-4B205F82BF80}">
      <formula1>"□,■"</formula1>
    </dataValidation>
    <dataValidation type="date" allowBlank="1" showInputMessage="1" showErrorMessage="1" error="令和８年度の日付を入力してください_x000a__x000a_2026/4/1～2027/3/31" sqref="B4:B10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4" workbookViewId="0">
      <selection activeCell="G48" sqref="G48"/>
    </sheetView>
  </sheetViews>
  <sheetFormatPr defaultRowHeight="15.75" x14ac:dyDescent="0.25"/>
  <cols>
    <col min="2" max="2" width="11.21875" bestFit="1" customWidth="1"/>
  </cols>
  <sheetData>
    <row r="2" spans="2:3" x14ac:dyDescent="0.25">
      <c r="B2" t="s">
        <v>394</v>
      </c>
      <c r="C2" t="s">
        <v>395</v>
      </c>
    </row>
    <row r="3" spans="2:3" x14ac:dyDescent="0.25">
      <c r="B3" s="175">
        <v>46113</v>
      </c>
      <c r="C3" s="175" t="s">
        <v>208</v>
      </c>
    </row>
    <row r="4" spans="2:3" x14ac:dyDescent="0.25">
      <c r="B4" s="175">
        <v>46114</v>
      </c>
      <c r="C4" s="175" t="s">
        <v>208</v>
      </c>
    </row>
    <row r="5" spans="2:3" x14ac:dyDescent="0.25">
      <c r="B5" s="175">
        <v>46115</v>
      </c>
      <c r="C5" s="175" t="s">
        <v>208</v>
      </c>
    </row>
    <row r="6" spans="2:3" x14ac:dyDescent="0.25">
      <c r="B6" s="175">
        <v>46116</v>
      </c>
      <c r="C6" s="175" t="s">
        <v>208</v>
      </c>
    </row>
    <row r="7" spans="2:3" x14ac:dyDescent="0.25">
      <c r="B7" s="175">
        <v>46117</v>
      </c>
      <c r="C7" s="175" t="s">
        <v>208</v>
      </c>
    </row>
    <row r="8" spans="2:3" x14ac:dyDescent="0.25">
      <c r="B8" s="175">
        <v>46118</v>
      </c>
      <c r="C8" s="175" t="s">
        <v>208</v>
      </c>
    </row>
    <row r="9" spans="2:3" x14ac:dyDescent="0.25">
      <c r="B9" s="175">
        <v>46225</v>
      </c>
      <c r="C9" s="175" t="s">
        <v>209</v>
      </c>
    </row>
    <row r="10" spans="2:3" x14ac:dyDescent="0.25">
      <c r="B10" s="175">
        <v>46226</v>
      </c>
      <c r="C10" s="175" t="s">
        <v>209</v>
      </c>
    </row>
    <row r="11" spans="2:3" x14ac:dyDescent="0.25">
      <c r="B11" s="175">
        <v>46227</v>
      </c>
      <c r="C11" s="175" t="s">
        <v>209</v>
      </c>
    </row>
    <row r="12" spans="2:3" x14ac:dyDescent="0.25">
      <c r="B12" s="175">
        <v>46228</v>
      </c>
      <c r="C12" s="175" t="s">
        <v>209</v>
      </c>
    </row>
    <row r="13" spans="2:3" x14ac:dyDescent="0.25">
      <c r="B13" s="175">
        <v>46229</v>
      </c>
      <c r="C13" s="175" t="s">
        <v>209</v>
      </c>
    </row>
    <row r="14" spans="2:3" x14ac:dyDescent="0.25">
      <c r="B14" s="175">
        <v>46230</v>
      </c>
      <c r="C14" s="175" t="s">
        <v>209</v>
      </c>
    </row>
    <row r="15" spans="2:3" x14ac:dyDescent="0.25">
      <c r="B15" s="175">
        <v>46231</v>
      </c>
      <c r="C15" s="175" t="s">
        <v>209</v>
      </c>
    </row>
    <row r="16" spans="2:3" x14ac:dyDescent="0.25">
      <c r="B16" s="175">
        <v>46232</v>
      </c>
      <c r="C16" s="175" t="s">
        <v>209</v>
      </c>
    </row>
    <row r="17" spans="2:3" x14ac:dyDescent="0.25">
      <c r="B17" s="175">
        <v>46233</v>
      </c>
      <c r="C17" s="175" t="s">
        <v>209</v>
      </c>
    </row>
    <row r="18" spans="2:3" x14ac:dyDescent="0.25">
      <c r="B18" s="175">
        <v>46234</v>
      </c>
      <c r="C18" s="175" t="s">
        <v>209</v>
      </c>
    </row>
    <row r="19" spans="2:3" x14ac:dyDescent="0.25">
      <c r="B19" s="175">
        <v>46235</v>
      </c>
      <c r="C19" s="175" t="s">
        <v>209</v>
      </c>
    </row>
    <row r="20" spans="2:3" x14ac:dyDescent="0.25">
      <c r="B20" s="175">
        <v>46236</v>
      </c>
      <c r="C20" s="175" t="s">
        <v>209</v>
      </c>
    </row>
    <row r="21" spans="2:3" x14ac:dyDescent="0.25">
      <c r="B21" s="175">
        <v>46237</v>
      </c>
      <c r="C21" s="175" t="s">
        <v>209</v>
      </c>
    </row>
    <row r="22" spans="2:3" x14ac:dyDescent="0.25">
      <c r="B22" s="175">
        <v>46238</v>
      </c>
      <c r="C22" s="175" t="s">
        <v>209</v>
      </c>
    </row>
    <row r="23" spans="2:3" x14ac:dyDescent="0.25">
      <c r="B23" s="175">
        <v>46239</v>
      </c>
      <c r="C23" s="175" t="s">
        <v>209</v>
      </c>
    </row>
    <row r="24" spans="2:3" x14ac:dyDescent="0.25">
      <c r="B24" s="175">
        <v>46240</v>
      </c>
      <c r="C24" s="175" t="s">
        <v>209</v>
      </c>
    </row>
    <row r="25" spans="2:3" x14ac:dyDescent="0.25">
      <c r="B25" s="175">
        <v>46241</v>
      </c>
      <c r="C25" s="175" t="s">
        <v>209</v>
      </c>
    </row>
    <row r="26" spans="2:3" x14ac:dyDescent="0.25">
      <c r="B26" s="175">
        <v>46242</v>
      </c>
      <c r="C26" s="175" t="s">
        <v>209</v>
      </c>
    </row>
    <row r="27" spans="2:3" x14ac:dyDescent="0.25">
      <c r="B27" s="175">
        <v>46243</v>
      </c>
      <c r="C27" s="175" t="s">
        <v>209</v>
      </c>
    </row>
    <row r="28" spans="2:3" x14ac:dyDescent="0.25">
      <c r="B28" s="175">
        <v>46244</v>
      </c>
      <c r="C28" s="175" t="s">
        <v>209</v>
      </c>
    </row>
    <row r="29" spans="2:3" x14ac:dyDescent="0.25">
      <c r="B29" s="175">
        <v>46245</v>
      </c>
      <c r="C29" s="175" t="s">
        <v>209</v>
      </c>
    </row>
    <row r="30" spans="2:3" x14ac:dyDescent="0.25">
      <c r="B30" s="175">
        <v>46246</v>
      </c>
      <c r="C30" s="175" t="s">
        <v>209</v>
      </c>
    </row>
    <row r="31" spans="2:3" x14ac:dyDescent="0.25">
      <c r="B31" s="175">
        <v>46247</v>
      </c>
      <c r="C31" s="175" t="s">
        <v>209</v>
      </c>
    </row>
    <row r="32" spans="2:3" x14ac:dyDescent="0.25">
      <c r="B32" s="175">
        <v>46248</v>
      </c>
      <c r="C32" s="175" t="s">
        <v>209</v>
      </c>
    </row>
    <row r="33" spans="2:3" x14ac:dyDescent="0.25">
      <c r="B33" s="175">
        <v>46249</v>
      </c>
      <c r="C33" s="175" t="s">
        <v>209</v>
      </c>
    </row>
    <row r="34" spans="2:3" x14ac:dyDescent="0.25">
      <c r="B34" s="175">
        <v>46250</v>
      </c>
      <c r="C34" s="175" t="s">
        <v>209</v>
      </c>
    </row>
    <row r="35" spans="2:3" x14ac:dyDescent="0.25">
      <c r="B35" s="175">
        <v>46251</v>
      </c>
      <c r="C35" s="175" t="s">
        <v>209</v>
      </c>
    </row>
    <row r="36" spans="2:3" x14ac:dyDescent="0.25">
      <c r="B36" s="175">
        <v>46252</v>
      </c>
      <c r="C36" s="175" t="s">
        <v>209</v>
      </c>
    </row>
    <row r="37" spans="2:3" x14ac:dyDescent="0.25">
      <c r="B37" s="175">
        <v>46253</v>
      </c>
      <c r="C37" s="175" t="s">
        <v>209</v>
      </c>
    </row>
    <row r="38" spans="2:3" x14ac:dyDescent="0.25">
      <c r="B38" s="175">
        <v>46254</v>
      </c>
      <c r="C38" s="175" t="s">
        <v>209</v>
      </c>
    </row>
    <row r="39" spans="2:3" x14ac:dyDescent="0.25">
      <c r="B39" s="175">
        <v>46255</v>
      </c>
      <c r="C39" s="175" t="s">
        <v>209</v>
      </c>
    </row>
    <row r="40" spans="2:3" x14ac:dyDescent="0.25">
      <c r="B40" s="175">
        <v>46256</v>
      </c>
      <c r="C40" s="175" t="s">
        <v>209</v>
      </c>
    </row>
    <row r="41" spans="2:3" x14ac:dyDescent="0.25">
      <c r="B41" s="175">
        <v>46257</v>
      </c>
      <c r="C41" s="175" t="s">
        <v>209</v>
      </c>
    </row>
    <row r="42" spans="2:3" x14ac:dyDescent="0.25">
      <c r="B42" s="175">
        <v>46258</v>
      </c>
      <c r="C42" s="175" t="s">
        <v>209</v>
      </c>
    </row>
    <row r="43" spans="2:3" x14ac:dyDescent="0.25">
      <c r="B43" s="175">
        <v>46259</v>
      </c>
      <c r="C43" s="175" t="s">
        <v>209</v>
      </c>
    </row>
    <row r="44" spans="2:3" x14ac:dyDescent="0.25">
      <c r="B44" s="175">
        <v>46260</v>
      </c>
      <c r="C44" s="175" t="s">
        <v>209</v>
      </c>
    </row>
    <row r="45" spans="2:3" x14ac:dyDescent="0.25">
      <c r="B45" s="175">
        <v>46380</v>
      </c>
      <c r="C45" s="175" t="s">
        <v>210</v>
      </c>
    </row>
    <row r="46" spans="2:3" x14ac:dyDescent="0.25">
      <c r="B46" s="175">
        <v>46381</v>
      </c>
      <c r="C46" s="175" t="s">
        <v>210</v>
      </c>
    </row>
    <row r="47" spans="2:3" x14ac:dyDescent="0.25">
      <c r="B47" s="175">
        <v>46382</v>
      </c>
      <c r="C47" s="175" t="s">
        <v>210</v>
      </c>
    </row>
    <row r="48" spans="2:3" x14ac:dyDescent="0.25">
      <c r="B48" s="175">
        <v>46383</v>
      </c>
      <c r="C48" s="175" t="s">
        <v>210</v>
      </c>
    </row>
    <row r="49" spans="2:3" x14ac:dyDescent="0.25">
      <c r="B49" s="175">
        <v>46384</v>
      </c>
      <c r="C49" s="175" t="s">
        <v>210</v>
      </c>
    </row>
    <row r="50" spans="2:3" x14ac:dyDescent="0.25">
      <c r="B50" s="175">
        <v>46385</v>
      </c>
      <c r="C50" s="175" t="s">
        <v>210</v>
      </c>
    </row>
    <row r="51" spans="2:3" x14ac:dyDescent="0.25">
      <c r="B51" s="175">
        <v>46386</v>
      </c>
      <c r="C51" s="175" t="s">
        <v>210</v>
      </c>
    </row>
    <row r="52" spans="2:3" x14ac:dyDescent="0.25">
      <c r="B52" s="175">
        <v>46387</v>
      </c>
      <c r="C52" s="175" t="s">
        <v>210</v>
      </c>
    </row>
    <row r="53" spans="2:3" x14ac:dyDescent="0.25">
      <c r="B53" s="175">
        <v>46388</v>
      </c>
      <c r="C53" s="175" t="s">
        <v>210</v>
      </c>
    </row>
    <row r="54" spans="2:3" x14ac:dyDescent="0.25">
      <c r="B54" s="175">
        <v>46389</v>
      </c>
      <c r="C54" s="175" t="s">
        <v>210</v>
      </c>
    </row>
    <row r="55" spans="2:3" x14ac:dyDescent="0.25">
      <c r="B55" s="175">
        <v>46390</v>
      </c>
      <c r="C55" s="175" t="s">
        <v>210</v>
      </c>
    </row>
    <row r="56" spans="2:3" x14ac:dyDescent="0.25">
      <c r="B56" s="175">
        <v>46391</v>
      </c>
      <c r="C56" s="175" t="s">
        <v>210</v>
      </c>
    </row>
    <row r="57" spans="2:3" x14ac:dyDescent="0.25">
      <c r="B57" s="175">
        <v>46392</v>
      </c>
      <c r="C57" s="175" t="s">
        <v>210</v>
      </c>
    </row>
    <row r="58" spans="2:3" x14ac:dyDescent="0.25">
      <c r="B58" s="175">
        <v>46393</v>
      </c>
      <c r="C58" s="175" t="s">
        <v>210</v>
      </c>
    </row>
    <row r="59" spans="2:3" x14ac:dyDescent="0.25">
      <c r="B59" s="175">
        <v>46471</v>
      </c>
      <c r="C59" s="175" t="s">
        <v>208</v>
      </c>
    </row>
    <row r="60" spans="2:3" x14ac:dyDescent="0.25">
      <c r="B60" s="175">
        <v>46472</v>
      </c>
      <c r="C60" s="175" t="s">
        <v>208</v>
      </c>
    </row>
    <row r="61" spans="2:3" x14ac:dyDescent="0.25">
      <c r="B61" s="175">
        <v>46473</v>
      </c>
      <c r="C61" s="175" t="s">
        <v>208</v>
      </c>
    </row>
    <row r="62" spans="2:3" x14ac:dyDescent="0.25">
      <c r="B62" s="175">
        <v>46474</v>
      </c>
      <c r="C62" s="175" t="s">
        <v>208</v>
      </c>
    </row>
    <row r="63" spans="2:3" x14ac:dyDescent="0.25">
      <c r="B63" s="175">
        <v>46475</v>
      </c>
      <c r="C63" s="175" t="s">
        <v>208</v>
      </c>
    </row>
    <row r="64" spans="2:3" x14ac:dyDescent="0.25">
      <c r="B64" s="175">
        <v>46476</v>
      </c>
      <c r="C64" s="175" t="s">
        <v>208</v>
      </c>
    </row>
    <row r="65" spans="2:3" x14ac:dyDescent="0.25">
      <c r="B65" s="175">
        <v>46477</v>
      </c>
      <c r="C65" s="175" t="s">
        <v>208</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9.1093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2" width="9.44140625" bestFit="1" customWidth="1"/>
  </cols>
  <sheetData>
    <row r="1" spans="1:18" x14ac:dyDescent="0.25">
      <c r="A1" t="s">
        <v>405</v>
      </c>
    </row>
    <row r="2" spans="1:18" x14ac:dyDescent="0.25">
      <c r="H2" s="132"/>
      <c r="I2" s="132"/>
      <c r="J2" s="132"/>
      <c r="K2" s="132"/>
      <c r="L2" s="132"/>
      <c r="M2" s="132"/>
      <c r="N2" s="132"/>
      <c r="O2" s="132"/>
      <c r="P2" s="132"/>
      <c r="Q2" s="132"/>
    </row>
    <row r="3" spans="1:18" x14ac:dyDescent="0.25">
      <c r="B3" t="s">
        <v>396</v>
      </c>
      <c r="C3" t="s">
        <v>398</v>
      </c>
      <c r="D3" t="s">
        <v>399</v>
      </c>
      <c r="E3" t="s">
        <v>400</v>
      </c>
      <c r="F3" t="s">
        <v>401</v>
      </c>
      <c r="H3" s="183" t="s">
        <v>407</v>
      </c>
      <c r="I3" s="183" t="s">
        <v>410</v>
      </c>
      <c r="J3" s="183" t="s">
        <v>411</v>
      </c>
      <c r="K3" s="132"/>
      <c r="L3" s="132"/>
      <c r="M3" s="182" t="s">
        <v>407</v>
      </c>
      <c r="N3" s="182" t="s">
        <v>408</v>
      </c>
      <c r="O3" s="132"/>
      <c r="P3" s="184" t="s">
        <v>407</v>
      </c>
      <c r="Q3" s="184" t="s">
        <v>409</v>
      </c>
      <c r="R3" s="184" t="s">
        <v>411</v>
      </c>
    </row>
    <row r="4" spans="1:18" x14ac:dyDescent="0.25">
      <c r="H4" s="181">
        <v>4</v>
      </c>
      <c r="I4" s="267" t="str">
        <f>IFERROR(  VLOOKUP(H4, 対象日_全体[], 2, FALSE),  "")</f>
        <v/>
      </c>
      <c r="J4" s="180">
        <f>IFERROR(  VLOOKUP(H4, 対象日_全体[[月]:[カウント]], 3, FALSE),  0)</f>
        <v>0</v>
      </c>
      <c r="K4" s="132"/>
      <c r="L4" s="132"/>
      <c r="M4" s="181">
        <v>4</v>
      </c>
      <c r="N4" s="180" t="str">
        <f>IFERROR(  VLOOKUP(M4, 開催数_加算除外日[], 2, FALSE),  "")</f>
        <v/>
      </c>
      <c r="O4" s="132"/>
      <c r="P4" s="181">
        <v>4</v>
      </c>
      <c r="Q4" s="180" t="str">
        <f>IFERROR(  VLOOKUP(P4, 開催数_加算対象[], 2, FALSE),  "")</f>
        <v/>
      </c>
      <c r="R4" s="180">
        <f>IFERROR(  VLOOKUP(P4, 開催数_加算対象件数[], 2, FALSE),  0)</f>
        <v>0</v>
      </c>
    </row>
    <row r="5" spans="1:18" x14ac:dyDescent="0.25">
      <c r="H5" s="181">
        <v>5</v>
      </c>
      <c r="I5" s="267" t="str">
        <f>IFERROR(  VLOOKUP(H5, 対象日_全体[], 2, FALSE),  "")</f>
        <v/>
      </c>
      <c r="J5" s="180">
        <f>IFERROR(  VLOOKUP(H5, 対象日_全体[[月]:[カウント]], 3, FALSE),  0)</f>
        <v>0</v>
      </c>
      <c r="K5" s="132"/>
      <c r="L5" s="132"/>
      <c r="M5" s="181">
        <v>5</v>
      </c>
      <c r="N5" s="180" t="str">
        <f>IFERROR(  VLOOKUP(M5, 開催数_加算除外日[], 2, FALSE),  "")</f>
        <v/>
      </c>
      <c r="O5" s="132"/>
      <c r="P5" s="181">
        <v>5</v>
      </c>
      <c r="Q5" s="180" t="str">
        <f>IFERROR(  VLOOKUP(P5, 開催数_加算対象[], 2, FALSE),  "")</f>
        <v/>
      </c>
      <c r="R5" s="180">
        <f>IFERROR(  VLOOKUP(P5, 開催数_加算対象件数[], 2, FALSE),  0)</f>
        <v>0</v>
      </c>
    </row>
    <row r="6" spans="1:18" x14ac:dyDescent="0.25">
      <c r="H6" s="181">
        <v>6</v>
      </c>
      <c r="I6" s="267" t="str">
        <f>IFERROR(  VLOOKUP(H6, 対象日_全体[], 2, FALSE),  "")</f>
        <v/>
      </c>
      <c r="J6" s="180">
        <f>IFERROR(  VLOOKUP(H6, 対象日_全体[[月]:[カウント]], 3, FALSE),  0)</f>
        <v>0</v>
      </c>
      <c r="K6" s="132"/>
      <c r="L6" s="132"/>
      <c r="M6" s="181">
        <v>6</v>
      </c>
      <c r="N6" s="180" t="str">
        <f>IFERROR(  VLOOKUP(M6, 開催数_加算除外日[], 2, FALSE),  "")</f>
        <v/>
      </c>
      <c r="O6" s="132"/>
      <c r="P6" s="181">
        <v>6</v>
      </c>
      <c r="Q6" s="180" t="str">
        <f>IFERROR(  VLOOKUP(P6, 開催数_加算対象[], 2, FALSE),  "")</f>
        <v/>
      </c>
      <c r="R6" s="180">
        <f>IFERROR(  VLOOKUP(P6, 開催数_加算対象件数[], 2, FALSE),  0)</f>
        <v>0</v>
      </c>
    </row>
    <row r="7" spans="1:18" x14ac:dyDescent="0.25">
      <c r="H7" s="181">
        <v>7</v>
      </c>
      <c r="I7" s="267" t="str">
        <f>IFERROR(  VLOOKUP(H7, 対象日_全体[], 2, FALSE),  "")</f>
        <v/>
      </c>
      <c r="J7" s="180">
        <f>IFERROR(  VLOOKUP(H7, 対象日_全体[[月]:[カウント]], 3, FALSE),  0)</f>
        <v>0</v>
      </c>
      <c r="K7" s="132"/>
      <c r="L7" s="132"/>
      <c r="M7" s="181">
        <v>7</v>
      </c>
      <c r="N7" s="180" t="str">
        <f>IFERROR(  VLOOKUP(M7, 開催数_加算除外日[], 2, FALSE),  "")</f>
        <v/>
      </c>
      <c r="O7" s="132"/>
      <c r="P7" s="181">
        <v>7</v>
      </c>
      <c r="Q7" s="180" t="str">
        <f>IFERROR(  VLOOKUP(P7, 開催数_加算対象[], 2, FALSE),  "")</f>
        <v/>
      </c>
      <c r="R7" s="180">
        <f>IFERROR(  VLOOKUP(P7, 開催数_加算対象件数[], 2, FALSE),  0)</f>
        <v>0</v>
      </c>
    </row>
    <row r="8" spans="1:18" x14ac:dyDescent="0.25">
      <c r="H8" s="181">
        <v>8</v>
      </c>
      <c r="I8" s="267" t="str">
        <f>IFERROR(  VLOOKUP(H8, 対象日_全体[], 2, FALSE),  "")</f>
        <v/>
      </c>
      <c r="J8" s="180">
        <f>IFERROR(  VLOOKUP(H8, 対象日_全体[[月]:[カウント]], 3, FALSE),  0)</f>
        <v>0</v>
      </c>
      <c r="K8" s="132"/>
      <c r="L8" s="132"/>
      <c r="M8" s="181">
        <v>8</v>
      </c>
      <c r="N8" s="180" t="str">
        <f>IFERROR(  VLOOKUP(M8, 開催数_加算除外日[], 2, FALSE),  "")</f>
        <v/>
      </c>
      <c r="O8" s="132"/>
      <c r="P8" s="181">
        <v>8</v>
      </c>
      <c r="Q8" s="180" t="str">
        <f>IFERROR(  VLOOKUP(P8, 開催数_加算対象[], 2, FALSE),  "")</f>
        <v/>
      </c>
      <c r="R8" s="180">
        <f>IFERROR(  VLOOKUP(P8, 開催数_加算対象件数[], 2, FALSE),  0)</f>
        <v>0</v>
      </c>
    </row>
    <row r="9" spans="1:18" x14ac:dyDescent="0.25">
      <c r="H9" s="181">
        <v>9</v>
      </c>
      <c r="I9" s="267" t="str">
        <f>IFERROR(  VLOOKUP(H9, 対象日_全体[], 2, FALSE),  "")</f>
        <v/>
      </c>
      <c r="J9" s="180">
        <f>IFERROR(  VLOOKUP(H9, 対象日_全体[[月]:[カウント]], 3, FALSE),  0)</f>
        <v>0</v>
      </c>
      <c r="K9" s="132"/>
      <c r="L9" s="132"/>
      <c r="M9" s="181">
        <v>9</v>
      </c>
      <c r="N9" s="180" t="str">
        <f>IFERROR(  VLOOKUP(M9, 開催数_加算除外日[], 2, FALSE),  "")</f>
        <v/>
      </c>
      <c r="O9" s="132"/>
      <c r="P9" s="181">
        <v>9</v>
      </c>
      <c r="Q9" s="180" t="str">
        <f>IFERROR(  VLOOKUP(P9, 開催数_加算対象[], 2, FALSE),  "")</f>
        <v/>
      </c>
      <c r="R9" s="180">
        <f>IFERROR(  VLOOKUP(P9, 開催数_加算対象件数[], 2, FALSE),  0)</f>
        <v>0</v>
      </c>
    </row>
    <row r="10" spans="1:18" x14ac:dyDescent="0.25">
      <c r="H10" s="181">
        <v>10</v>
      </c>
      <c r="I10" s="267" t="str">
        <f>IFERROR(  VLOOKUP(H10, 対象日_全体[], 2, FALSE),  "")</f>
        <v/>
      </c>
      <c r="J10" s="180">
        <f>IFERROR(  VLOOKUP(H10, 対象日_全体[[月]:[カウント]], 3, FALSE),  0)</f>
        <v>0</v>
      </c>
      <c r="K10" s="132"/>
      <c r="L10" s="132"/>
      <c r="M10" s="181">
        <v>10</v>
      </c>
      <c r="N10" s="180" t="str">
        <f>IFERROR(  VLOOKUP(M10, 開催数_加算除外日[], 2, FALSE),  "")</f>
        <v/>
      </c>
      <c r="O10" s="132"/>
      <c r="P10" s="181">
        <v>10</v>
      </c>
      <c r="Q10" s="180" t="str">
        <f>IFERROR(  VLOOKUP(P10, 開催数_加算対象[], 2, FALSE),  "")</f>
        <v/>
      </c>
      <c r="R10" s="180">
        <f>IFERROR(  VLOOKUP(P10, 開催数_加算対象件数[], 2, FALSE),  0)</f>
        <v>0</v>
      </c>
    </row>
    <row r="11" spans="1:18" x14ac:dyDescent="0.25">
      <c r="H11" s="181">
        <v>11</v>
      </c>
      <c r="I11" s="267" t="str">
        <f>IFERROR(  VLOOKUP(H11, 対象日_全体[], 2, FALSE),  "")</f>
        <v/>
      </c>
      <c r="J11" s="180">
        <f>IFERROR(  VLOOKUP(H11, 対象日_全体[[月]:[カウント]], 3, FALSE),  0)</f>
        <v>0</v>
      </c>
      <c r="K11" s="132"/>
      <c r="L11" s="132"/>
      <c r="M11" s="181">
        <v>11</v>
      </c>
      <c r="N11" s="180" t="str">
        <f>IFERROR(  VLOOKUP(M11, 開催数_加算除外日[], 2, FALSE),  "")</f>
        <v/>
      </c>
      <c r="O11" s="132"/>
      <c r="P11" s="181">
        <v>11</v>
      </c>
      <c r="Q11" s="180" t="str">
        <f>IFERROR(  VLOOKUP(P11, 開催数_加算対象[], 2, FALSE),  "")</f>
        <v/>
      </c>
      <c r="R11" s="180">
        <f>IFERROR(  VLOOKUP(P11, 開催数_加算対象件数[], 2, FALSE),  0)</f>
        <v>0</v>
      </c>
    </row>
    <row r="12" spans="1:18" x14ac:dyDescent="0.25">
      <c r="H12" s="181">
        <v>12</v>
      </c>
      <c r="I12" s="267" t="str">
        <f>IFERROR(  VLOOKUP(H12, 対象日_全体[], 2, FALSE),  "")</f>
        <v/>
      </c>
      <c r="J12" s="180">
        <f>IFERROR(  VLOOKUP(H12, 対象日_全体[[月]:[カウント]], 3, FALSE),  0)</f>
        <v>0</v>
      </c>
      <c r="K12" s="132"/>
      <c r="L12" s="132"/>
      <c r="M12" s="181">
        <v>12</v>
      </c>
      <c r="N12" s="180" t="str">
        <f>IFERROR(  VLOOKUP(M12, 開催数_加算除外日[], 2, FALSE),  "")</f>
        <v/>
      </c>
      <c r="O12" s="132"/>
      <c r="P12" s="181">
        <v>12</v>
      </c>
      <c r="Q12" s="180" t="str">
        <f>IFERROR(  VLOOKUP(P12, 開催数_加算対象[], 2, FALSE),  "")</f>
        <v/>
      </c>
      <c r="R12" s="180">
        <f>IFERROR(  VLOOKUP(P12, 開催数_加算対象件数[], 2, FALSE),  0)</f>
        <v>0</v>
      </c>
    </row>
    <row r="13" spans="1:18" x14ac:dyDescent="0.25">
      <c r="H13" s="181">
        <v>1</v>
      </c>
      <c r="I13" s="267" t="str">
        <f>IFERROR(  VLOOKUP(H13, 対象日_全体[], 2, FALSE),  "")</f>
        <v/>
      </c>
      <c r="J13" s="180">
        <f>IFERROR(  VLOOKUP(H13, 対象日_全体[[月]:[カウント]], 3, FALSE),  0)</f>
        <v>0</v>
      </c>
      <c r="K13" s="132"/>
      <c r="L13" s="132"/>
      <c r="M13" s="181">
        <v>1</v>
      </c>
      <c r="N13" s="180" t="str">
        <f>IFERROR(  VLOOKUP(M13, 開催数_加算除外日[], 2, FALSE),  "")</f>
        <v/>
      </c>
      <c r="O13" s="132"/>
      <c r="P13" s="181">
        <v>1</v>
      </c>
      <c r="Q13" s="180" t="str">
        <f>IFERROR(  VLOOKUP(P13, 開催数_加算対象[], 2, FALSE),  "")</f>
        <v/>
      </c>
      <c r="R13" s="180">
        <f>IFERROR(  VLOOKUP(P13, 開催数_加算対象件数[], 2, FALSE),  0)</f>
        <v>0</v>
      </c>
    </row>
    <row r="14" spans="1:18" x14ac:dyDescent="0.25">
      <c r="H14" s="181">
        <v>2</v>
      </c>
      <c r="I14" s="267" t="str">
        <f>IFERROR(  VLOOKUP(H14, 対象日_全体[], 2, FALSE),  "")</f>
        <v/>
      </c>
      <c r="J14" s="180">
        <f>IFERROR(  VLOOKUP(H14, 対象日_全体[[月]:[カウント]], 3, FALSE),  0)</f>
        <v>0</v>
      </c>
      <c r="K14" s="132"/>
      <c r="L14" s="132"/>
      <c r="M14" s="181">
        <v>2</v>
      </c>
      <c r="N14" s="180" t="str">
        <f>IFERROR(  VLOOKUP(M14, 開催数_加算除外日[], 2, FALSE),  "")</f>
        <v/>
      </c>
      <c r="O14" s="132"/>
      <c r="P14" s="181">
        <v>2</v>
      </c>
      <c r="Q14" s="180" t="str">
        <f>IFERROR(  VLOOKUP(P14, 開催数_加算対象[], 2, FALSE),  "")</f>
        <v/>
      </c>
      <c r="R14" s="180">
        <f>IFERROR(  VLOOKUP(P14, 開催数_加算対象件数[], 2, FALSE),  0)</f>
        <v>0</v>
      </c>
    </row>
    <row r="15" spans="1:18" x14ac:dyDescent="0.25">
      <c r="H15" s="181">
        <v>3</v>
      </c>
      <c r="I15" s="267" t="str">
        <f>IFERROR(  VLOOKUP(H15, 対象日_全体[], 2, FALSE),  "")</f>
        <v/>
      </c>
      <c r="J15" s="180">
        <f>IFERROR(  VLOOKUP(H15, 対象日_全体[[月]:[カウント]], 3, FALSE),  0)</f>
        <v>0</v>
      </c>
      <c r="K15" s="132"/>
      <c r="L15" s="132"/>
      <c r="M15" s="181">
        <v>3</v>
      </c>
      <c r="N15" s="180" t="str">
        <f>IFERROR(  VLOOKUP(M15, 開催数_加算除外日[], 2, FALSE),  "")</f>
        <v/>
      </c>
      <c r="O15" s="132"/>
      <c r="P15" s="181">
        <v>3</v>
      </c>
      <c r="Q15" s="180" t="str">
        <f>IFERROR(  VLOOKUP(P15, 開催数_加算対象[], 2, FALSE),  "")</f>
        <v/>
      </c>
      <c r="R15" s="180">
        <f>IFERROR(  VLOOKUP(P15, 開催数_加算対象件数[], 2, FALSE),  0)</f>
        <v>0</v>
      </c>
    </row>
    <row r="16" spans="1:18" x14ac:dyDescent="0.25">
      <c r="J16" s="133">
        <f>SUM(J4:J15)</f>
        <v>0</v>
      </c>
      <c r="K16" s="102"/>
      <c r="L16" s="102"/>
      <c r="M16" s="102"/>
      <c r="N16" s="102"/>
      <c r="O16" s="102"/>
      <c r="P16" s="102"/>
      <c r="Q16" s="102"/>
      <c r="R16" s="133">
        <f>SUM(R4:R15)</f>
        <v>0</v>
      </c>
    </row>
    <row r="18" spans="8:20" x14ac:dyDescent="0.25">
      <c r="H18" t="s">
        <v>396</v>
      </c>
      <c r="I18" t="s">
        <v>397</v>
      </c>
      <c r="J18" t="s">
        <v>402</v>
      </c>
      <c r="K18" t="s">
        <v>398</v>
      </c>
      <c r="M18" t="s">
        <v>396</v>
      </c>
      <c r="N18" t="s">
        <v>403</v>
      </c>
      <c r="P18" t="s">
        <v>396</v>
      </c>
      <c r="Q18" t="s">
        <v>404</v>
      </c>
      <c r="S18" t="s">
        <v>396</v>
      </c>
      <c r="T18" t="s">
        <v>402</v>
      </c>
    </row>
    <row r="19" spans="8:20" x14ac:dyDescent="0.25">
      <c r="I19" s="179"/>
      <c r="N19" s="179"/>
      <c r="Q19" s="179"/>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19"/>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17.21875" bestFit="1" customWidth="1"/>
    <col min="10" max="10" width="9.44140625" bestFit="1" customWidth="1"/>
    <col min="11" max="11" width="11.88671875" bestFit="1" customWidth="1"/>
    <col min="13" max="13" width="6" bestFit="1" customWidth="1"/>
    <col min="14" max="14" width="12.332031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223</v>
      </c>
    </row>
    <row r="3" spans="1:18" x14ac:dyDescent="0.25">
      <c r="B3" t="s">
        <v>396</v>
      </c>
      <c r="C3" t="s">
        <v>398</v>
      </c>
      <c r="D3" t="s">
        <v>399</v>
      </c>
      <c r="E3" t="s">
        <v>400</v>
      </c>
      <c r="F3" t="s">
        <v>401</v>
      </c>
      <c r="H3" s="183" t="s">
        <v>407</v>
      </c>
      <c r="I3" s="183" t="s">
        <v>410</v>
      </c>
      <c r="J3" s="183" t="s">
        <v>411</v>
      </c>
      <c r="K3" s="132"/>
      <c r="M3" s="182" t="s">
        <v>407</v>
      </c>
      <c r="N3" s="182" t="s">
        <v>408</v>
      </c>
      <c r="P3" s="184" t="s">
        <v>407</v>
      </c>
      <c r="Q3" s="184" t="s">
        <v>409</v>
      </c>
      <c r="R3" s="184" t="s">
        <v>411</v>
      </c>
    </row>
    <row r="4" spans="1:18" x14ac:dyDescent="0.25">
      <c r="H4" s="181">
        <v>4</v>
      </c>
      <c r="I4" s="180" t="str">
        <f>IFERROR(  VLOOKUP(H4, 対象日_学習支援[], 2, FALSE),  "")</f>
        <v/>
      </c>
      <c r="J4" s="180">
        <f>IFERROR(  VLOOKUP(H4, 対象日_学習支援[], 3, FALSE),  0)</f>
        <v>0</v>
      </c>
      <c r="K4" s="132"/>
      <c r="M4" s="181">
        <v>4</v>
      </c>
      <c r="N4" s="180" t="str">
        <f>IFERROR(  VLOOKUP(H4, 開催数_加算除外日_学習支援[], 2, FALSE),  "")</f>
        <v/>
      </c>
      <c r="P4" s="181">
        <v>4</v>
      </c>
      <c r="Q4" s="180" t="str">
        <f>IFERROR(  VLOOKUP(H4, 開催数_加算対象_学習支援[], 2, FALSE),  "")</f>
        <v/>
      </c>
      <c r="R4" s="180">
        <f>IFERROR(  VLOOKUP(P4, 開催数_加算対象件数_学習支援[], 2, FALSE),  0)</f>
        <v>0</v>
      </c>
    </row>
    <row r="5" spans="1:18" x14ac:dyDescent="0.25">
      <c r="H5" s="181">
        <v>5</v>
      </c>
      <c r="I5" s="180" t="str">
        <f>IFERROR(  VLOOKUP(H5, 対象日_学習支援[], 2, FALSE),  "")</f>
        <v/>
      </c>
      <c r="J5" s="180">
        <f>IFERROR(  VLOOKUP(H5, 対象日_学習支援[], 3, FALSE),  0)</f>
        <v>0</v>
      </c>
      <c r="K5" s="132"/>
      <c r="L5" s="132"/>
      <c r="M5" s="181">
        <v>5</v>
      </c>
      <c r="N5" s="180" t="str">
        <f>IFERROR(  VLOOKUP(H5, 開催数_加算除外日_学習支援[], 2, FALSE),  "")</f>
        <v/>
      </c>
      <c r="O5" s="132"/>
      <c r="P5" s="181">
        <v>5</v>
      </c>
      <c r="Q5" s="180" t="str">
        <f>IFERROR(  VLOOKUP(H5, 開催数_加算対象_学習支援[], 2, FALSE),  "")</f>
        <v/>
      </c>
      <c r="R5" s="180">
        <f>IFERROR(  VLOOKUP(P5, 開催数_加算対象件数_学習支援[], 2, FALSE),  0)</f>
        <v>0</v>
      </c>
    </row>
    <row r="6" spans="1:18" x14ac:dyDescent="0.25">
      <c r="H6" s="181">
        <v>6</v>
      </c>
      <c r="I6" s="180" t="str">
        <f>IFERROR(  VLOOKUP(H6, 対象日_学習支援[], 2, FALSE),  "")</f>
        <v/>
      </c>
      <c r="J6" s="180">
        <f>IFERROR(  VLOOKUP(H6, 対象日_学習支援[], 3, FALSE),  0)</f>
        <v>0</v>
      </c>
      <c r="K6" s="132"/>
      <c r="L6" s="132"/>
      <c r="M6" s="181">
        <v>6</v>
      </c>
      <c r="N6" s="180" t="str">
        <f>IFERROR(  VLOOKUP(H6, 開催数_加算除外日_学習支援[], 2, FALSE),  "")</f>
        <v/>
      </c>
      <c r="O6" s="132"/>
      <c r="P6" s="181">
        <v>6</v>
      </c>
      <c r="Q6" s="180" t="str">
        <f>IFERROR(  VLOOKUP(H6, 開催数_加算対象_学習支援[], 2, FALSE),  "")</f>
        <v/>
      </c>
      <c r="R6" s="180">
        <f>IFERROR(  VLOOKUP(P6, 開催数_加算対象件数_学習支援[], 2, FALSE),  0)</f>
        <v>0</v>
      </c>
    </row>
    <row r="7" spans="1:18" x14ac:dyDescent="0.25">
      <c r="H7" s="181">
        <v>7</v>
      </c>
      <c r="I7" s="180" t="str">
        <f>IFERROR(  VLOOKUP(H7, 対象日_学習支援[], 2, FALSE),  "")</f>
        <v/>
      </c>
      <c r="J7" s="180">
        <f>IFERROR(  VLOOKUP(H7, 対象日_学習支援[], 3, FALSE),  0)</f>
        <v>0</v>
      </c>
      <c r="K7" s="132"/>
      <c r="L7" s="132"/>
      <c r="M7" s="181">
        <v>7</v>
      </c>
      <c r="N7" s="180" t="str">
        <f>IFERROR(  VLOOKUP(H7, 開催数_加算除外日_学習支援[], 2, FALSE),  "")</f>
        <v/>
      </c>
      <c r="O7" s="132"/>
      <c r="P7" s="181">
        <v>7</v>
      </c>
      <c r="Q7" s="180" t="str">
        <f>IFERROR(  VLOOKUP(H7, 開催数_加算対象_学習支援[], 2, FALSE),  "")</f>
        <v/>
      </c>
      <c r="R7" s="180">
        <f>IFERROR(  VLOOKUP(P7, 開催数_加算対象件数_学習支援[], 2, FALSE),  0)</f>
        <v>0</v>
      </c>
    </row>
    <row r="8" spans="1:18" x14ac:dyDescent="0.25">
      <c r="H8" s="181">
        <v>8</v>
      </c>
      <c r="I8" s="180" t="str">
        <f>IFERROR(  VLOOKUP(H8, 対象日_学習支援[], 2, FALSE),  "")</f>
        <v/>
      </c>
      <c r="J8" s="180">
        <f>IFERROR(  VLOOKUP(H8, 対象日_学習支援[], 3, FALSE),  0)</f>
        <v>0</v>
      </c>
      <c r="K8" s="132"/>
      <c r="L8" s="132"/>
      <c r="M8" s="181">
        <v>8</v>
      </c>
      <c r="N8" s="180" t="str">
        <f>IFERROR(  VLOOKUP(H8, 開催数_加算除外日_学習支援[], 2, FALSE),  "")</f>
        <v/>
      </c>
      <c r="O8" s="132"/>
      <c r="P8" s="181">
        <v>8</v>
      </c>
      <c r="Q8" s="180" t="str">
        <f>IFERROR(  VLOOKUP(H8, 開催数_加算対象_学習支援[], 2, FALSE),  "")</f>
        <v/>
      </c>
      <c r="R8" s="180">
        <f>IFERROR(  VLOOKUP(P8, 開催数_加算対象件数_学習支援[], 2, FALSE),  0)</f>
        <v>0</v>
      </c>
    </row>
    <row r="9" spans="1:18" x14ac:dyDescent="0.25">
      <c r="H9" s="181">
        <v>9</v>
      </c>
      <c r="I9" s="180" t="str">
        <f>IFERROR(  VLOOKUP(H9, 対象日_学習支援[], 2, FALSE),  "")</f>
        <v/>
      </c>
      <c r="J9" s="180">
        <f>IFERROR(  VLOOKUP(H9, 対象日_学習支援[], 3, FALSE),  0)</f>
        <v>0</v>
      </c>
      <c r="K9" s="132"/>
      <c r="L9" s="132"/>
      <c r="M9" s="181">
        <v>9</v>
      </c>
      <c r="N9" s="180" t="str">
        <f>IFERROR(  VLOOKUP(H9, 開催数_加算除外日_学習支援[], 2, FALSE),  "")</f>
        <v/>
      </c>
      <c r="O9" s="132"/>
      <c r="P9" s="181">
        <v>9</v>
      </c>
      <c r="Q9" s="180" t="str">
        <f>IFERROR(  VLOOKUP(H9, 開催数_加算対象_学習支援[], 2, FALSE),  "")</f>
        <v/>
      </c>
      <c r="R9" s="180">
        <f>IFERROR(  VLOOKUP(P9, 開催数_加算対象件数_学習支援[], 2, FALSE),  0)</f>
        <v>0</v>
      </c>
    </row>
    <row r="10" spans="1:18" x14ac:dyDescent="0.25">
      <c r="H10" s="181">
        <v>10</v>
      </c>
      <c r="I10" s="180" t="str">
        <f>IFERROR(  VLOOKUP(H10, 対象日_学習支援[], 2, FALSE),  "")</f>
        <v/>
      </c>
      <c r="J10" s="180">
        <f>IFERROR(  VLOOKUP(H10, 対象日_学習支援[], 3, FALSE),  0)</f>
        <v>0</v>
      </c>
      <c r="K10" s="132"/>
      <c r="L10" s="132"/>
      <c r="M10" s="181">
        <v>10</v>
      </c>
      <c r="N10" s="180" t="str">
        <f>IFERROR(  VLOOKUP(H10, 開催数_加算除外日_学習支援[], 2, FALSE),  "")</f>
        <v/>
      </c>
      <c r="O10" s="132"/>
      <c r="P10" s="181">
        <v>10</v>
      </c>
      <c r="Q10" s="180" t="str">
        <f>IFERROR(  VLOOKUP(H10, 開催数_加算対象_学習支援[], 2, FALSE),  "")</f>
        <v/>
      </c>
      <c r="R10" s="180">
        <f>IFERROR(  VLOOKUP(P10, 開催数_加算対象件数_学習支援[], 2, FALSE),  0)</f>
        <v>0</v>
      </c>
    </row>
    <row r="11" spans="1:18" x14ac:dyDescent="0.25">
      <c r="H11" s="181">
        <v>11</v>
      </c>
      <c r="I11" s="180" t="str">
        <f>IFERROR(  VLOOKUP(H11, 対象日_学習支援[], 2, FALSE),  "")</f>
        <v/>
      </c>
      <c r="J11" s="180">
        <f>IFERROR(  VLOOKUP(H11, 対象日_学習支援[], 3, FALSE),  0)</f>
        <v>0</v>
      </c>
      <c r="K11" s="132"/>
      <c r="L11" s="132"/>
      <c r="M11" s="181">
        <v>11</v>
      </c>
      <c r="N11" s="180" t="str">
        <f>IFERROR(  VLOOKUP(H11, 開催数_加算除外日_学習支援[], 2, FALSE),  "")</f>
        <v/>
      </c>
      <c r="O11" s="132"/>
      <c r="P11" s="181">
        <v>11</v>
      </c>
      <c r="Q11" s="180" t="str">
        <f>IFERROR(  VLOOKUP(H11, 開催数_加算対象_学習支援[], 2, FALSE),  "")</f>
        <v/>
      </c>
      <c r="R11" s="180">
        <f>IFERROR(  VLOOKUP(P11, 開催数_加算対象件数_学習支援[], 2, FALSE),  0)</f>
        <v>0</v>
      </c>
    </row>
    <row r="12" spans="1:18" x14ac:dyDescent="0.25">
      <c r="H12" s="181">
        <v>12</v>
      </c>
      <c r="I12" s="180" t="str">
        <f>IFERROR(  VLOOKUP(H12, 対象日_学習支援[], 2, FALSE),  "")</f>
        <v/>
      </c>
      <c r="J12" s="180">
        <f>IFERROR(  VLOOKUP(H12, 対象日_学習支援[], 3, FALSE),  0)</f>
        <v>0</v>
      </c>
      <c r="K12" s="132"/>
      <c r="L12" s="132"/>
      <c r="M12" s="181">
        <v>12</v>
      </c>
      <c r="N12" s="180" t="str">
        <f>IFERROR(  VLOOKUP(H12, 開催数_加算除外日_学習支援[], 2, FALSE),  "")</f>
        <v/>
      </c>
      <c r="O12" s="132"/>
      <c r="P12" s="181">
        <v>12</v>
      </c>
      <c r="Q12" s="180" t="str">
        <f>IFERROR(  VLOOKUP(H12, 開催数_加算対象_学習支援[], 2, FALSE),  "")</f>
        <v/>
      </c>
      <c r="R12" s="180">
        <f>IFERROR(  VLOOKUP(P12, 開催数_加算対象件数_学習支援[], 2, FALSE),  0)</f>
        <v>0</v>
      </c>
    </row>
    <row r="13" spans="1:18" x14ac:dyDescent="0.25">
      <c r="H13" s="181">
        <v>1</v>
      </c>
      <c r="I13" s="180" t="str">
        <f>IFERROR(  VLOOKUP(H13, 対象日_学習支援[], 2, FALSE),  "")</f>
        <v/>
      </c>
      <c r="J13" s="180">
        <f>IFERROR(  VLOOKUP(H13, 対象日_学習支援[], 3, FALSE),  0)</f>
        <v>0</v>
      </c>
      <c r="K13" s="132"/>
      <c r="L13" s="132"/>
      <c r="M13" s="181">
        <v>1</v>
      </c>
      <c r="N13" s="180" t="str">
        <f>IFERROR(  VLOOKUP(H13, 開催数_加算除外日_学習支援[], 2, FALSE),  "")</f>
        <v/>
      </c>
      <c r="O13" s="132"/>
      <c r="P13" s="181">
        <v>1</v>
      </c>
      <c r="Q13" s="180" t="str">
        <f>IFERROR(  VLOOKUP(H13, 開催数_加算対象_学習支援[], 2, FALSE),  "")</f>
        <v/>
      </c>
      <c r="R13" s="180">
        <f>IFERROR(  VLOOKUP(P13, 開催数_加算対象件数_学習支援[], 2, FALSE),  0)</f>
        <v>0</v>
      </c>
    </row>
    <row r="14" spans="1:18" x14ac:dyDescent="0.25">
      <c r="H14" s="181">
        <v>2</v>
      </c>
      <c r="I14" s="180" t="str">
        <f>IFERROR(  VLOOKUP(H14, 対象日_学習支援[], 2, FALSE),  "")</f>
        <v/>
      </c>
      <c r="J14" s="180">
        <f>IFERROR(  VLOOKUP(H14, 対象日_学習支援[], 3, FALSE),  0)</f>
        <v>0</v>
      </c>
      <c r="K14" s="132"/>
      <c r="L14" s="132"/>
      <c r="M14" s="181">
        <v>2</v>
      </c>
      <c r="N14" s="180" t="str">
        <f>IFERROR(  VLOOKUP(H14, 開催数_加算除外日_学習支援[], 2, FALSE),  "")</f>
        <v/>
      </c>
      <c r="O14" s="132"/>
      <c r="P14" s="181">
        <v>2</v>
      </c>
      <c r="Q14" s="180" t="str">
        <f>IFERROR(  VLOOKUP(H14, 開催数_加算対象_学習支援[], 2, FALSE),  "")</f>
        <v/>
      </c>
      <c r="R14" s="180">
        <f>IFERROR(  VLOOKUP(P14, 開催数_加算対象件数_学習支援[], 2, FALSE),  0)</f>
        <v>0</v>
      </c>
    </row>
    <row r="15" spans="1:18" x14ac:dyDescent="0.25">
      <c r="H15" s="181">
        <v>3</v>
      </c>
      <c r="I15" s="180" t="str">
        <f>IFERROR(  VLOOKUP(H15, 対象日_学習支援[], 2, FALSE),  "")</f>
        <v/>
      </c>
      <c r="J15" s="180">
        <f>IFERROR(  VLOOKUP(H15, 対象日_学習支援[], 3, FALSE),  0)</f>
        <v>0</v>
      </c>
      <c r="K15" s="132"/>
      <c r="L15" s="132"/>
      <c r="M15" s="181">
        <v>3</v>
      </c>
      <c r="N15" s="180" t="str">
        <f>IFERROR(  VLOOKUP(H15, 開催数_加算除外日_学習支援[], 2, FALSE),  "")</f>
        <v/>
      </c>
      <c r="O15" s="132"/>
      <c r="P15" s="181">
        <v>3</v>
      </c>
      <c r="Q15" s="180" t="str">
        <f>IFERROR(  VLOOKUP(H15, 開催数_加算対象_学習支援[], 2, FALSE),  "")</f>
        <v/>
      </c>
      <c r="R15" s="180">
        <f>IFERROR(  VLOOKUP(P15, 開催数_加算対象件数_学習支援[], 2, FALSE),  0)</f>
        <v>0</v>
      </c>
    </row>
    <row r="16" spans="1:18" x14ac:dyDescent="0.25">
      <c r="J16" s="133">
        <f>SUM(J4:J15)</f>
        <v>0</v>
      </c>
      <c r="K16" s="102"/>
      <c r="L16" s="132"/>
      <c r="M16" s="102"/>
      <c r="N16" s="102"/>
      <c r="O16" s="132"/>
      <c r="P16" s="102"/>
      <c r="Q16" s="102"/>
      <c r="R16" s="133">
        <f>SUM(R4:R15)</f>
        <v>0</v>
      </c>
    </row>
    <row r="17" spans="8:20" x14ac:dyDescent="0.25">
      <c r="L17" s="132"/>
      <c r="O17" s="132"/>
    </row>
    <row r="18" spans="8:20" x14ac:dyDescent="0.25">
      <c r="H18" t="s">
        <v>396</v>
      </c>
      <c r="I18" t="s">
        <v>406</v>
      </c>
      <c r="J18" t="s">
        <v>402</v>
      </c>
      <c r="K18" t="s">
        <v>398</v>
      </c>
      <c r="L18" s="102"/>
      <c r="M18" t="s">
        <v>396</v>
      </c>
      <c r="N18" t="s">
        <v>403</v>
      </c>
      <c r="O18" s="102"/>
      <c r="P18" t="s">
        <v>396</v>
      </c>
      <c r="Q18" t="s">
        <v>404</v>
      </c>
      <c r="S18" t="s">
        <v>396</v>
      </c>
      <c r="T18" t="s">
        <v>402</v>
      </c>
    </row>
    <row r="19" spans="8:20" x14ac:dyDescent="0.25">
      <c r="I19" s="179"/>
      <c r="N19" s="179"/>
      <c r="Q19" s="179"/>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tabColor theme="0"/>
    <pageSetUpPr fitToPage="1"/>
  </sheetPr>
  <dimension ref="B1:AE40"/>
  <sheetViews>
    <sheetView view="pageBreakPreview" zoomScale="70" zoomScaleNormal="85" zoomScaleSheetLayoutView="70" workbookViewId="0">
      <pane ySplit="4" topLeftCell="A5" activePane="bottomLeft" state="frozen"/>
      <selection activeCell="L25" sqref="L25"/>
      <selection pane="bottomLeft" activeCell="L27" sqref="L27"/>
    </sheetView>
  </sheetViews>
  <sheetFormatPr defaultRowHeight="13.5" x14ac:dyDescent="0.25"/>
  <cols>
    <col min="1" max="1" width="3.109375" style="136" customWidth="1"/>
    <col min="2" max="3" width="1.77734375" style="136" customWidth="1"/>
    <col min="4" max="4" width="17" style="136" customWidth="1"/>
    <col min="5" max="16" width="10.77734375" style="136" customWidth="1"/>
    <col min="17" max="17" width="15.77734375" style="136" customWidth="1"/>
    <col min="18" max="18" width="40.44140625" style="136" customWidth="1"/>
    <col min="19" max="22" width="8.88671875" style="136"/>
    <col min="23" max="23" width="9.109375" style="136" bestFit="1" customWidth="1"/>
    <col min="24" max="16384" width="8.88671875" style="136"/>
  </cols>
  <sheetData>
    <row r="1" spans="2:31" x14ac:dyDescent="0.25">
      <c r="B1" s="163" t="s">
        <v>336</v>
      </c>
    </row>
    <row r="2" spans="2:31" ht="30" customHeight="1" x14ac:dyDescent="0.25">
      <c r="B2" s="344"/>
      <c r="C2" s="344"/>
      <c r="D2" s="344" t="s">
        <v>341</v>
      </c>
      <c r="E2" s="344"/>
      <c r="F2" s="344"/>
      <c r="G2" s="344"/>
      <c r="H2" s="344"/>
      <c r="I2" s="344"/>
      <c r="J2" s="344"/>
      <c r="K2" s="345" t="s">
        <v>335</v>
      </c>
      <c r="L2" s="566" t="str">
        <f>IF(①交付申請書!M8="", "", ①交付申請書!M8)</f>
        <v/>
      </c>
      <c r="M2" s="567"/>
      <c r="N2" s="567"/>
      <c r="O2" s="568"/>
      <c r="P2" s="346"/>
      <c r="Q2" s="344"/>
      <c r="R2" s="346"/>
      <c r="V2" s="408">
        <f>①交付申請書!T5+2</f>
        <v>2</v>
      </c>
      <c r="W2" s="408">
        <f>①交付申請書!D16</f>
        <v>0</v>
      </c>
    </row>
    <row r="3" spans="2:31" ht="15.2" customHeight="1" thickBot="1" x14ac:dyDescent="0.3"/>
    <row r="4" spans="2:31" s="137" customFormat="1" ht="24.95" customHeight="1" thickTop="1" x14ac:dyDescent="0.25">
      <c r="B4" s="569"/>
      <c r="C4" s="570"/>
      <c r="D4" s="571"/>
      <c r="E4" s="405">
        <v>4</v>
      </c>
      <c r="F4" s="406">
        <v>5</v>
      </c>
      <c r="G4" s="405">
        <v>6</v>
      </c>
      <c r="H4" s="406">
        <v>7</v>
      </c>
      <c r="I4" s="405">
        <v>8</v>
      </c>
      <c r="J4" s="406">
        <v>9</v>
      </c>
      <c r="K4" s="405">
        <v>10</v>
      </c>
      <c r="L4" s="406">
        <v>11</v>
      </c>
      <c r="M4" s="405">
        <v>12</v>
      </c>
      <c r="N4" s="406">
        <v>1</v>
      </c>
      <c r="O4" s="406">
        <v>2</v>
      </c>
      <c r="P4" s="407">
        <v>3</v>
      </c>
      <c r="Q4" s="347" t="s">
        <v>126</v>
      </c>
      <c r="R4" s="348" t="s">
        <v>75</v>
      </c>
    </row>
    <row r="5" spans="2:31" s="137" customFormat="1" ht="18" customHeight="1" x14ac:dyDescent="0.25">
      <c r="B5" s="349" t="s">
        <v>334</v>
      </c>
      <c r="C5" s="350"/>
      <c r="D5" s="351"/>
      <c r="E5" s="351"/>
      <c r="F5" s="351"/>
      <c r="G5" s="351"/>
      <c r="H5" s="351"/>
      <c r="I5" s="351"/>
      <c r="J5" s="351"/>
      <c r="K5" s="351"/>
      <c r="L5" s="351"/>
      <c r="M5" s="351"/>
      <c r="N5" s="351"/>
      <c r="O5" s="351"/>
      <c r="P5" s="351"/>
      <c r="Q5" s="352"/>
      <c r="R5" s="353"/>
    </row>
    <row r="6" spans="2:31" s="137" customFormat="1" ht="24.95" customHeight="1" x14ac:dyDescent="0.25">
      <c r="B6" s="354"/>
      <c r="C6" s="355"/>
      <c r="D6" s="356" t="s">
        <v>333</v>
      </c>
      <c r="E6" s="404" t="str">
        <f>IF(E4=$V$2,$W$2,"")</f>
        <v/>
      </c>
      <c r="F6" s="404" t="str">
        <f t="shared" ref="F6:P6" si="0">IF(F4=$V$2,$W$2,"")</f>
        <v/>
      </c>
      <c r="G6" s="404" t="str">
        <f>IF(G4=$V$2,$W$2,"")</f>
        <v/>
      </c>
      <c r="H6" s="404" t="str">
        <f t="shared" si="0"/>
        <v/>
      </c>
      <c r="I6" s="404" t="str">
        <f t="shared" si="0"/>
        <v/>
      </c>
      <c r="J6" s="404" t="str">
        <f t="shared" si="0"/>
        <v/>
      </c>
      <c r="K6" s="404" t="str">
        <f t="shared" si="0"/>
        <v/>
      </c>
      <c r="L6" s="404" t="str">
        <f t="shared" si="0"/>
        <v/>
      </c>
      <c r="M6" s="404" t="str">
        <f t="shared" si="0"/>
        <v/>
      </c>
      <c r="N6" s="404" t="str">
        <f>IF(N4=$V$2,$W$2,"")</f>
        <v/>
      </c>
      <c r="O6" s="404">
        <f t="shared" si="0"/>
        <v>0</v>
      </c>
      <c r="P6" s="404" t="str">
        <f t="shared" si="0"/>
        <v/>
      </c>
      <c r="Q6" s="152">
        <f>SUM(E6:P6)</f>
        <v>0</v>
      </c>
      <c r="R6" s="272"/>
    </row>
    <row r="7" spans="2:31" s="137" customFormat="1" ht="24.75" customHeight="1" x14ac:dyDescent="0.25">
      <c r="B7" s="354"/>
      <c r="C7" s="355"/>
      <c r="D7" s="357" t="s">
        <v>9</v>
      </c>
      <c r="E7" s="273"/>
      <c r="F7" s="270"/>
      <c r="G7" s="274"/>
      <c r="H7" s="270"/>
      <c r="I7" s="270"/>
      <c r="J7" s="270"/>
      <c r="K7" s="270"/>
      <c r="L7" s="270"/>
      <c r="M7" s="270"/>
      <c r="N7" s="270"/>
      <c r="O7" s="270"/>
      <c r="P7" s="271"/>
      <c r="Q7" s="152">
        <f>SUM(E7:P7)</f>
        <v>0</v>
      </c>
      <c r="R7" s="275"/>
    </row>
    <row r="8" spans="2:31" s="137" customFormat="1" ht="24.75" customHeight="1" x14ac:dyDescent="0.25">
      <c r="B8" s="354"/>
      <c r="C8" s="355"/>
      <c r="D8" s="357" t="s">
        <v>6</v>
      </c>
      <c r="E8" s="273"/>
      <c r="F8" s="270"/>
      <c r="G8" s="274"/>
      <c r="H8" s="270"/>
      <c r="I8" s="270"/>
      <c r="J8" s="270"/>
      <c r="K8" s="270"/>
      <c r="L8" s="270"/>
      <c r="M8" s="270"/>
      <c r="N8" s="270"/>
      <c r="O8" s="270"/>
      <c r="P8" s="271"/>
      <c r="Q8" s="152">
        <f>SUM(E8:P8)</f>
        <v>0</v>
      </c>
      <c r="R8" s="275"/>
    </row>
    <row r="9" spans="2:31" s="137" customFormat="1" ht="24.95" customHeight="1" thickBot="1" x14ac:dyDescent="0.3">
      <c r="B9" s="354"/>
      <c r="C9" s="355"/>
      <c r="D9" s="358" t="s">
        <v>470</v>
      </c>
      <c r="E9" s="276"/>
      <c r="F9" s="277"/>
      <c r="G9" s="277"/>
      <c r="H9" s="277"/>
      <c r="I9" s="277"/>
      <c r="J9" s="277"/>
      <c r="K9" s="277"/>
      <c r="L9" s="277"/>
      <c r="M9" s="277"/>
      <c r="N9" s="277"/>
      <c r="O9" s="277"/>
      <c r="P9" s="278"/>
      <c r="Q9" s="162">
        <f>SUM(E9:P9)</f>
        <v>0</v>
      </c>
      <c r="R9" s="279"/>
    </row>
    <row r="10" spans="2:31" s="137" customFormat="1" ht="24.95" customHeight="1" thickTop="1" thickBot="1" x14ac:dyDescent="0.3">
      <c r="B10" s="359"/>
      <c r="C10" s="360"/>
      <c r="D10" s="361" t="s">
        <v>80</v>
      </c>
      <c r="E10" s="161">
        <f t="shared" ref="E10:Q10" si="1">SUM(E6:E9)</f>
        <v>0</v>
      </c>
      <c r="F10" s="160">
        <f t="shared" si="1"/>
        <v>0</v>
      </c>
      <c r="G10" s="160">
        <f t="shared" si="1"/>
        <v>0</v>
      </c>
      <c r="H10" s="160">
        <f t="shared" si="1"/>
        <v>0</v>
      </c>
      <c r="I10" s="160">
        <f t="shared" si="1"/>
        <v>0</v>
      </c>
      <c r="J10" s="160">
        <f t="shared" si="1"/>
        <v>0</v>
      </c>
      <c r="K10" s="160">
        <f t="shared" si="1"/>
        <v>0</v>
      </c>
      <c r="L10" s="160">
        <f t="shared" si="1"/>
        <v>0</v>
      </c>
      <c r="M10" s="160">
        <f t="shared" si="1"/>
        <v>0</v>
      </c>
      <c r="N10" s="160">
        <f t="shared" si="1"/>
        <v>0</v>
      </c>
      <c r="O10" s="160">
        <f t="shared" si="1"/>
        <v>0</v>
      </c>
      <c r="P10" s="159">
        <f t="shared" si="1"/>
        <v>0</v>
      </c>
      <c r="Q10" s="143">
        <f t="shared" si="1"/>
        <v>0</v>
      </c>
      <c r="R10" s="362"/>
    </row>
    <row r="11" spans="2:31" s="137" customFormat="1" ht="9" customHeight="1" thickBot="1" x14ac:dyDescent="0.3">
      <c r="B11" s="363"/>
      <c r="C11" s="364"/>
      <c r="D11" s="365"/>
      <c r="E11" s="366"/>
      <c r="F11" s="366"/>
      <c r="G11" s="366"/>
      <c r="H11" s="366"/>
      <c r="I11" s="366"/>
      <c r="J11" s="366"/>
      <c r="K11" s="366"/>
      <c r="L11" s="366"/>
      <c r="M11" s="366"/>
      <c r="N11" s="366"/>
      <c r="O11" s="366"/>
      <c r="P11" s="366"/>
      <c r="Q11" s="142"/>
      <c r="R11" s="366"/>
    </row>
    <row r="12" spans="2:31" s="137" customFormat="1" ht="24.95" customHeight="1" thickTop="1" x14ac:dyDescent="0.25">
      <c r="B12" s="368" t="s">
        <v>332</v>
      </c>
      <c r="C12" s="369"/>
      <c r="D12" s="370"/>
      <c r="E12" s="370"/>
      <c r="F12" s="370"/>
      <c r="G12" s="370"/>
      <c r="H12" s="370"/>
      <c r="I12" s="370"/>
      <c r="J12" s="370"/>
      <c r="K12" s="370"/>
      <c r="L12" s="370"/>
      <c r="M12" s="370"/>
      <c r="N12" s="370"/>
      <c r="O12" s="370"/>
      <c r="P12" s="370"/>
      <c r="Q12" s="400"/>
      <c r="R12" s="371"/>
    </row>
    <row r="13" spans="2:31" s="137" customFormat="1" ht="24.95" customHeight="1" x14ac:dyDescent="0.25">
      <c r="B13" s="372"/>
      <c r="C13" s="373" t="s">
        <v>331</v>
      </c>
      <c r="D13" s="374"/>
      <c r="E13" s="374"/>
      <c r="F13" s="374"/>
      <c r="G13" s="374"/>
      <c r="H13" s="374"/>
      <c r="I13" s="374"/>
      <c r="J13" s="374"/>
      <c r="K13" s="374"/>
      <c r="L13" s="374"/>
      <c r="M13" s="374"/>
      <c r="N13" s="374"/>
      <c r="O13" s="374"/>
      <c r="P13" s="374"/>
      <c r="Q13" s="401"/>
      <c r="R13" s="375"/>
    </row>
    <row r="14" spans="2:31" s="137" customFormat="1" ht="24.95" customHeight="1" x14ac:dyDescent="0.25">
      <c r="B14" s="354"/>
      <c r="C14" s="376"/>
      <c r="D14" s="356" t="s">
        <v>85</v>
      </c>
      <c r="E14" s="158"/>
      <c r="F14" s="157"/>
      <c r="G14" s="157"/>
      <c r="H14" s="157"/>
      <c r="I14" s="157"/>
      <c r="J14" s="157"/>
      <c r="K14" s="157"/>
      <c r="L14" s="157"/>
      <c r="M14" s="157"/>
      <c r="N14" s="157"/>
      <c r="O14" s="157"/>
      <c r="P14" s="156"/>
      <c r="Q14" s="152">
        <f>SUM(E14:P14)</f>
        <v>0</v>
      </c>
      <c r="R14" s="174"/>
      <c r="S14" s="172"/>
      <c r="T14" s="172"/>
      <c r="U14" s="172"/>
      <c r="V14" s="172"/>
      <c r="W14" s="172"/>
      <c r="X14" s="172"/>
      <c r="Y14" s="172"/>
      <c r="Z14" s="172"/>
      <c r="AA14" s="172"/>
      <c r="AB14" s="172"/>
      <c r="AC14" s="172"/>
      <c r="AD14" s="172"/>
      <c r="AE14" s="172"/>
    </row>
    <row r="15" spans="2:31" s="137" customFormat="1" ht="24.95" customHeight="1" x14ac:dyDescent="0.25">
      <c r="B15" s="354"/>
      <c r="C15" s="376"/>
      <c r="D15" s="356" t="s">
        <v>86</v>
      </c>
      <c r="E15" s="158"/>
      <c r="F15" s="157"/>
      <c r="G15" s="157"/>
      <c r="H15" s="157"/>
      <c r="I15" s="157"/>
      <c r="J15" s="157"/>
      <c r="K15" s="157"/>
      <c r="L15" s="157"/>
      <c r="M15" s="157"/>
      <c r="N15" s="157"/>
      <c r="O15" s="157"/>
      <c r="P15" s="156"/>
      <c r="Q15" s="152">
        <f>SUM(E15:P15)</f>
        <v>0</v>
      </c>
      <c r="R15" s="174"/>
      <c r="S15" s="172"/>
      <c r="T15" s="172"/>
      <c r="U15" s="172"/>
      <c r="V15" s="172"/>
      <c r="W15" s="172"/>
      <c r="X15" s="172"/>
      <c r="Y15" s="172"/>
      <c r="Z15" s="172"/>
      <c r="AA15" s="172"/>
      <c r="AB15" s="172"/>
      <c r="AC15" s="172"/>
      <c r="AD15" s="172"/>
      <c r="AE15" s="172"/>
    </row>
    <row r="16" spans="2:31" s="137" customFormat="1" ht="24.95" customHeight="1" x14ac:dyDescent="0.25">
      <c r="B16" s="354"/>
      <c r="C16" s="376"/>
      <c r="D16" s="356" t="s">
        <v>87</v>
      </c>
      <c r="E16" s="158"/>
      <c r="F16" s="157"/>
      <c r="G16" s="157"/>
      <c r="H16" s="157"/>
      <c r="I16" s="157"/>
      <c r="J16" s="157"/>
      <c r="K16" s="157"/>
      <c r="L16" s="157"/>
      <c r="M16" s="157"/>
      <c r="N16" s="157"/>
      <c r="O16" s="157"/>
      <c r="P16" s="156"/>
      <c r="Q16" s="152">
        <f>SUM(E16:P16)</f>
        <v>0</v>
      </c>
      <c r="R16" s="174"/>
      <c r="S16" s="172"/>
      <c r="T16" s="172"/>
      <c r="U16" s="172"/>
      <c r="V16" s="172"/>
      <c r="W16" s="172"/>
      <c r="X16" s="172"/>
      <c r="Y16" s="172"/>
      <c r="Z16" s="172"/>
      <c r="AA16" s="172"/>
      <c r="AB16" s="172"/>
      <c r="AC16" s="172"/>
      <c r="AD16" s="172"/>
      <c r="AE16" s="172"/>
    </row>
    <row r="17" spans="2:31" s="137" customFormat="1" ht="24.95" customHeight="1" x14ac:dyDescent="0.25">
      <c r="B17" s="354"/>
      <c r="C17" s="377"/>
      <c r="D17" s="378" t="s">
        <v>330</v>
      </c>
      <c r="E17" s="150">
        <f t="shared" ref="E17:Q17" si="2">SUM(E14:E16)</f>
        <v>0</v>
      </c>
      <c r="F17" s="155">
        <f t="shared" si="2"/>
        <v>0</v>
      </c>
      <c r="G17" s="155">
        <f t="shared" si="2"/>
        <v>0</v>
      </c>
      <c r="H17" s="155">
        <f t="shared" si="2"/>
        <v>0</v>
      </c>
      <c r="I17" s="155">
        <f t="shared" si="2"/>
        <v>0</v>
      </c>
      <c r="J17" s="155">
        <f t="shared" si="2"/>
        <v>0</v>
      </c>
      <c r="K17" s="155">
        <f t="shared" si="2"/>
        <v>0</v>
      </c>
      <c r="L17" s="155">
        <f t="shared" si="2"/>
        <v>0</v>
      </c>
      <c r="M17" s="155">
        <f t="shared" si="2"/>
        <v>0</v>
      </c>
      <c r="N17" s="155">
        <f t="shared" si="2"/>
        <v>0</v>
      </c>
      <c r="O17" s="155">
        <f t="shared" si="2"/>
        <v>0</v>
      </c>
      <c r="P17" s="154">
        <f t="shared" si="2"/>
        <v>0</v>
      </c>
      <c r="Q17" s="148">
        <f t="shared" si="2"/>
        <v>0</v>
      </c>
      <c r="R17" s="379"/>
      <c r="S17" s="259"/>
      <c r="T17" s="172"/>
      <c r="U17" s="172"/>
      <c r="V17" s="172"/>
      <c r="W17" s="172"/>
      <c r="X17" s="172"/>
      <c r="Y17" s="172"/>
      <c r="Z17" s="172"/>
      <c r="AA17" s="172"/>
      <c r="AB17" s="172"/>
      <c r="AC17" s="172"/>
      <c r="AD17" s="172"/>
      <c r="AE17" s="172"/>
    </row>
    <row r="18" spans="2:31" s="137" customFormat="1" ht="24.95" customHeight="1" x14ac:dyDescent="0.25">
      <c r="B18" s="380"/>
      <c r="C18" s="373" t="s">
        <v>329</v>
      </c>
      <c r="D18" s="381"/>
      <c r="E18" s="382"/>
      <c r="F18" s="382"/>
      <c r="G18" s="382"/>
      <c r="H18" s="382"/>
      <c r="I18" s="382"/>
      <c r="J18" s="382"/>
      <c r="K18" s="382"/>
      <c r="L18" s="382"/>
      <c r="M18" s="382"/>
      <c r="N18" s="382"/>
      <c r="O18" s="382"/>
      <c r="P18" s="382"/>
      <c r="Q18" s="402"/>
      <c r="R18" s="383"/>
      <c r="S18" s="259"/>
      <c r="T18" s="172"/>
      <c r="U18" s="172"/>
      <c r="V18" s="172"/>
      <c r="W18" s="172"/>
      <c r="X18" s="172"/>
      <c r="Y18" s="172"/>
      <c r="Z18" s="172"/>
      <c r="AA18" s="172"/>
      <c r="AB18" s="172"/>
      <c r="AC18" s="172"/>
      <c r="AD18" s="172"/>
      <c r="AE18" s="172"/>
    </row>
    <row r="19" spans="2:31" s="137" customFormat="1" ht="24.95" customHeight="1" x14ac:dyDescent="0.25">
      <c r="B19" s="354"/>
      <c r="C19" s="376"/>
      <c r="D19" s="356" t="s">
        <v>90</v>
      </c>
      <c r="E19" s="158"/>
      <c r="F19" s="280"/>
      <c r="G19" s="280"/>
      <c r="H19" s="280"/>
      <c r="I19" s="280"/>
      <c r="J19" s="280"/>
      <c r="K19" s="280"/>
      <c r="L19" s="280"/>
      <c r="M19" s="280"/>
      <c r="N19" s="280"/>
      <c r="O19" s="280"/>
      <c r="P19" s="281"/>
      <c r="Q19" s="153">
        <f t="shared" ref="Q19:Q28" si="3">SUM(E19:P19)</f>
        <v>0</v>
      </c>
      <c r="R19" s="282"/>
      <c r="S19" s="172"/>
      <c r="T19" s="172"/>
      <c r="U19" s="172"/>
      <c r="V19" s="172"/>
      <c r="W19" s="172"/>
      <c r="X19" s="172"/>
      <c r="Y19" s="172"/>
      <c r="Z19" s="172"/>
      <c r="AA19" s="172"/>
      <c r="AB19" s="172"/>
      <c r="AC19" s="172"/>
      <c r="AD19" s="172"/>
      <c r="AE19" s="172"/>
    </row>
    <row r="20" spans="2:31" s="137" customFormat="1" ht="24.95" customHeight="1" x14ac:dyDescent="0.25">
      <c r="B20" s="354"/>
      <c r="C20" s="376"/>
      <c r="D20" s="356" t="s">
        <v>91</v>
      </c>
      <c r="E20" s="158"/>
      <c r="F20" s="157"/>
      <c r="G20" s="157"/>
      <c r="H20" s="157"/>
      <c r="I20" s="157"/>
      <c r="J20" s="157"/>
      <c r="K20" s="157"/>
      <c r="L20" s="157"/>
      <c r="M20" s="157"/>
      <c r="N20" s="157"/>
      <c r="O20" s="157"/>
      <c r="P20" s="156"/>
      <c r="Q20" s="152">
        <f t="shared" si="3"/>
        <v>0</v>
      </c>
      <c r="R20" s="174"/>
      <c r="S20" s="172"/>
      <c r="T20" s="172"/>
      <c r="U20" s="172"/>
      <c r="V20" s="172"/>
      <c r="W20" s="172"/>
      <c r="X20" s="172"/>
      <c r="Y20" s="172"/>
      <c r="Z20" s="172"/>
      <c r="AA20" s="172"/>
      <c r="AB20" s="172"/>
      <c r="AC20" s="172"/>
      <c r="AD20" s="172"/>
      <c r="AE20" s="172"/>
    </row>
    <row r="21" spans="2:31" s="137" customFormat="1" ht="24.95" customHeight="1" x14ac:dyDescent="0.25">
      <c r="B21" s="354"/>
      <c r="C21" s="376"/>
      <c r="D21" s="356" t="s">
        <v>92</v>
      </c>
      <c r="E21" s="158"/>
      <c r="F21" s="283"/>
      <c r="G21" s="283"/>
      <c r="H21" s="283"/>
      <c r="I21" s="157"/>
      <c r="J21" s="157"/>
      <c r="K21" s="157"/>
      <c r="L21" s="157"/>
      <c r="M21" s="157"/>
      <c r="N21" s="157"/>
      <c r="O21" s="157"/>
      <c r="P21" s="156"/>
      <c r="Q21" s="152">
        <f t="shared" si="3"/>
        <v>0</v>
      </c>
      <c r="R21" s="174"/>
      <c r="S21" s="172"/>
      <c r="T21" s="172"/>
      <c r="U21" s="172"/>
      <c r="V21" s="172"/>
      <c r="W21" s="172"/>
      <c r="X21" s="172"/>
      <c r="Y21" s="172"/>
      <c r="Z21" s="172"/>
      <c r="AA21" s="172"/>
      <c r="AB21" s="172"/>
      <c r="AC21" s="172"/>
      <c r="AD21" s="172"/>
      <c r="AE21" s="172"/>
    </row>
    <row r="22" spans="2:31" s="137" customFormat="1" ht="24.95" customHeight="1" x14ac:dyDescent="0.25">
      <c r="B22" s="354"/>
      <c r="C22" s="376"/>
      <c r="D22" s="356" t="s">
        <v>93</v>
      </c>
      <c r="E22" s="158"/>
      <c r="F22" s="157"/>
      <c r="G22" s="157"/>
      <c r="H22" s="157"/>
      <c r="I22" s="158"/>
      <c r="J22" s="157"/>
      <c r="K22" s="157"/>
      <c r="L22" s="157"/>
      <c r="M22" s="157"/>
      <c r="N22" s="157"/>
      <c r="O22" s="157"/>
      <c r="P22" s="156"/>
      <c r="Q22" s="152">
        <f t="shared" si="3"/>
        <v>0</v>
      </c>
      <c r="R22" s="174"/>
      <c r="S22" s="172"/>
      <c r="T22" s="172"/>
      <c r="U22" s="172"/>
      <c r="V22" s="172"/>
      <c r="W22" s="172"/>
      <c r="X22" s="172"/>
      <c r="Y22" s="172"/>
      <c r="Z22" s="172"/>
      <c r="AA22" s="172"/>
      <c r="AB22" s="172"/>
      <c r="AC22" s="172"/>
      <c r="AD22" s="172"/>
      <c r="AE22" s="172"/>
    </row>
    <row r="23" spans="2:31" s="137" customFormat="1" ht="24.95" customHeight="1" x14ac:dyDescent="0.25">
      <c r="B23" s="354"/>
      <c r="C23" s="376"/>
      <c r="D23" s="356" t="s">
        <v>94</v>
      </c>
      <c r="E23" s="158"/>
      <c r="F23" s="157"/>
      <c r="G23" s="157"/>
      <c r="H23" s="157"/>
      <c r="I23" s="158"/>
      <c r="J23" s="157"/>
      <c r="K23" s="157"/>
      <c r="L23" s="157"/>
      <c r="M23" s="157"/>
      <c r="N23" s="157"/>
      <c r="O23" s="157"/>
      <c r="P23" s="156"/>
      <c r="Q23" s="152">
        <f t="shared" si="3"/>
        <v>0</v>
      </c>
      <c r="R23" s="174"/>
      <c r="S23" s="172"/>
      <c r="T23" s="172"/>
      <c r="U23" s="172"/>
      <c r="V23" s="172"/>
      <c r="W23" s="172"/>
      <c r="X23" s="172"/>
      <c r="Y23" s="172"/>
      <c r="Z23" s="172"/>
      <c r="AA23" s="172"/>
      <c r="AB23" s="172"/>
      <c r="AC23" s="172"/>
      <c r="AD23" s="172"/>
      <c r="AE23" s="172"/>
    </row>
    <row r="24" spans="2:31" s="137" customFormat="1" ht="24.95" customHeight="1" x14ac:dyDescent="0.25">
      <c r="B24" s="354"/>
      <c r="C24" s="376"/>
      <c r="D24" s="356" t="s">
        <v>95</v>
      </c>
      <c r="E24" s="158"/>
      <c r="F24" s="157"/>
      <c r="G24" s="157"/>
      <c r="H24" s="157"/>
      <c r="I24" s="158"/>
      <c r="J24" s="157"/>
      <c r="K24" s="157"/>
      <c r="L24" s="157"/>
      <c r="M24" s="157"/>
      <c r="N24" s="157"/>
      <c r="O24" s="157"/>
      <c r="P24" s="156"/>
      <c r="Q24" s="152">
        <f t="shared" si="3"/>
        <v>0</v>
      </c>
      <c r="R24" s="174"/>
      <c r="S24" s="172"/>
      <c r="T24" s="172"/>
      <c r="U24" s="172"/>
      <c r="V24" s="172"/>
      <c r="W24" s="172"/>
      <c r="X24" s="172"/>
      <c r="Y24" s="172"/>
      <c r="Z24" s="172"/>
      <c r="AA24" s="172"/>
      <c r="AB24" s="172"/>
      <c r="AC24" s="172"/>
      <c r="AD24" s="172"/>
      <c r="AE24" s="172"/>
    </row>
    <row r="25" spans="2:31" s="137" customFormat="1" ht="24.95" customHeight="1" x14ac:dyDescent="0.25">
      <c r="B25" s="354"/>
      <c r="C25" s="376"/>
      <c r="D25" s="356" t="s">
        <v>96</v>
      </c>
      <c r="E25" s="158"/>
      <c r="F25" s="157"/>
      <c r="G25" s="157"/>
      <c r="H25" s="157"/>
      <c r="I25" s="158"/>
      <c r="J25" s="157"/>
      <c r="K25" s="157"/>
      <c r="L25" s="157"/>
      <c r="M25" s="157"/>
      <c r="N25" s="157"/>
      <c r="O25" s="157"/>
      <c r="P25" s="156"/>
      <c r="Q25" s="152">
        <f t="shared" si="3"/>
        <v>0</v>
      </c>
      <c r="R25" s="174"/>
    </row>
    <row r="26" spans="2:31" s="137" customFormat="1" ht="24.95" customHeight="1" x14ac:dyDescent="0.25">
      <c r="B26" s="354"/>
      <c r="C26" s="376"/>
      <c r="D26" s="356" t="s">
        <v>97</v>
      </c>
      <c r="E26" s="158"/>
      <c r="F26" s="157"/>
      <c r="G26" s="157"/>
      <c r="H26" s="157"/>
      <c r="I26" s="158"/>
      <c r="J26" s="157"/>
      <c r="K26" s="157"/>
      <c r="L26" s="157"/>
      <c r="M26" s="157"/>
      <c r="N26" s="157"/>
      <c r="O26" s="157"/>
      <c r="P26" s="156"/>
      <c r="Q26" s="152">
        <f t="shared" si="3"/>
        <v>0</v>
      </c>
      <c r="R26" s="174"/>
    </row>
    <row r="27" spans="2:31" s="137" customFormat="1" ht="24.95" customHeight="1" x14ac:dyDescent="0.25">
      <c r="B27" s="354"/>
      <c r="C27" s="376"/>
      <c r="D27" s="356" t="s">
        <v>98</v>
      </c>
      <c r="E27" s="158"/>
      <c r="F27" s="280"/>
      <c r="G27" s="280"/>
      <c r="H27" s="280"/>
      <c r="I27" s="157"/>
      <c r="J27" s="157"/>
      <c r="K27" s="157"/>
      <c r="L27" s="157"/>
      <c r="M27" s="157"/>
      <c r="N27" s="157"/>
      <c r="O27" s="157"/>
      <c r="P27" s="156"/>
      <c r="Q27" s="152">
        <f>SUM(E27:P27)</f>
        <v>0</v>
      </c>
      <c r="R27" s="174"/>
    </row>
    <row r="28" spans="2:31" s="137" customFormat="1" ht="24.95" customHeight="1" x14ac:dyDescent="0.25">
      <c r="B28" s="354"/>
      <c r="C28" s="376"/>
      <c r="D28" s="356" t="s">
        <v>99</v>
      </c>
      <c r="E28" s="158"/>
      <c r="F28" s="157"/>
      <c r="G28" s="157"/>
      <c r="H28" s="157"/>
      <c r="I28" s="157"/>
      <c r="J28" s="157"/>
      <c r="K28" s="157"/>
      <c r="L28" s="157"/>
      <c r="M28" s="157"/>
      <c r="N28" s="157"/>
      <c r="O28" s="157"/>
      <c r="P28" s="156"/>
      <c r="Q28" s="152">
        <f t="shared" si="3"/>
        <v>0</v>
      </c>
      <c r="R28" s="284"/>
    </row>
    <row r="29" spans="2:31" s="137" customFormat="1" ht="24.95" customHeight="1" x14ac:dyDescent="0.25">
      <c r="B29" s="354"/>
      <c r="C29" s="377"/>
      <c r="D29" s="378" t="s">
        <v>328</v>
      </c>
      <c r="E29" s="150">
        <f t="shared" ref="E29:Q29" si="4">SUM(E19:E28)</f>
        <v>0</v>
      </c>
      <c r="F29" s="155">
        <f t="shared" si="4"/>
        <v>0</v>
      </c>
      <c r="G29" s="155">
        <f t="shared" si="4"/>
        <v>0</v>
      </c>
      <c r="H29" s="155">
        <f t="shared" si="4"/>
        <v>0</v>
      </c>
      <c r="I29" s="155">
        <f t="shared" si="4"/>
        <v>0</v>
      </c>
      <c r="J29" s="155">
        <f t="shared" si="4"/>
        <v>0</v>
      </c>
      <c r="K29" s="155">
        <f t="shared" si="4"/>
        <v>0</v>
      </c>
      <c r="L29" s="155">
        <f t="shared" si="4"/>
        <v>0</v>
      </c>
      <c r="M29" s="155">
        <f t="shared" si="4"/>
        <v>0</v>
      </c>
      <c r="N29" s="155">
        <f t="shared" si="4"/>
        <v>0</v>
      </c>
      <c r="O29" s="155">
        <f t="shared" si="4"/>
        <v>0</v>
      </c>
      <c r="P29" s="154">
        <f t="shared" si="4"/>
        <v>0</v>
      </c>
      <c r="Q29" s="148">
        <f t="shared" si="4"/>
        <v>0</v>
      </c>
      <c r="R29" s="379"/>
      <c r="S29" s="260"/>
    </row>
    <row r="30" spans="2:31" s="137" customFormat="1" ht="24.95" customHeight="1" x14ac:dyDescent="0.25">
      <c r="B30" s="380"/>
      <c r="C30" s="384" t="s">
        <v>327</v>
      </c>
      <c r="D30" s="385"/>
      <c r="E30" s="386"/>
      <c r="F30" s="386"/>
      <c r="G30" s="386"/>
      <c r="H30" s="386"/>
      <c r="I30" s="386"/>
      <c r="J30" s="386"/>
      <c r="K30" s="386"/>
      <c r="L30" s="386"/>
      <c r="M30" s="386"/>
      <c r="N30" s="386"/>
      <c r="O30" s="386"/>
      <c r="P30" s="386"/>
      <c r="Q30" s="403"/>
      <c r="R30" s="387"/>
      <c r="S30" s="260"/>
    </row>
    <row r="31" spans="2:31" s="137" customFormat="1" ht="24.95" customHeight="1" x14ac:dyDescent="0.25">
      <c r="B31" s="354"/>
      <c r="C31" s="376"/>
      <c r="D31" s="356" t="s">
        <v>91</v>
      </c>
      <c r="E31" s="388"/>
      <c r="F31" s="389"/>
      <c r="G31" s="389"/>
      <c r="H31" s="389"/>
      <c r="I31" s="389"/>
      <c r="J31" s="389"/>
      <c r="K31" s="389"/>
      <c r="L31" s="389"/>
      <c r="M31" s="389"/>
      <c r="N31" s="389"/>
      <c r="O31" s="389"/>
      <c r="P31" s="390"/>
      <c r="Q31" s="153">
        <f>SUM(E31:P31)</f>
        <v>0</v>
      </c>
      <c r="R31" s="282"/>
    </row>
    <row r="32" spans="2:31" s="137" customFormat="1" ht="24.95" hidden="1" customHeight="1" x14ac:dyDescent="0.25">
      <c r="B32" s="354"/>
      <c r="C32" s="376"/>
      <c r="D32" s="356" t="s">
        <v>94</v>
      </c>
      <c r="E32" s="388"/>
      <c r="F32" s="389"/>
      <c r="G32" s="389"/>
      <c r="H32" s="389"/>
      <c r="I32" s="389"/>
      <c r="J32" s="389"/>
      <c r="K32" s="389"/>
      <c r="L32" s="389"/>
      <c r="M32" s="389"/>
      <c r="N32" s="389"/>
      <c r="O32" s="389"/>
      <c r="P32" s="390"/>
      <c r="Q32" s="152">
        <f>SUM(E32:P32)</f>
        <v>0</v>
      </c>
      <c r="R32" s="282"/>
    </row>
    <row r="33" spans="2:19" s="137" customFormat="1" ht="24.95" hidden="1" customHeight="1" x14ac:dyDescent="0.25">
      <c r="B33" s="354"/>
      <c r="C33" s="376"/>
      <c r="D33" s="356" t="s">
        <v>95</v>
      </c>
      <c r="E33" s="388"/>
      <c r="F33" s="389"/>
      <c r="G33" s="389"/>
      <c r="H33" s="389"/>
      <c r="I33" s="389"/>
      <c r="J33" s="389"/>
      <c r="K33" s="389"/>
      <c r="L33" s="389"/>
      <c r="M33" s="389"/>
      <c r="N33" s="389"/>
      <c r="O33" s="389"/>
      <c r="P33" s="390"/>
      <c r="Q33" s="152">
        <f>SUM(E33:P33)</f>
        <v>0</v>
      </c>
      <c r="R33" s="282"/>
    </row>
    <row r="34" spans="2:19" s="137" customFormat="1" ht="24.95" hidden="1" customHeight="1" x14ac:dyDescent="0.25">
      <c r="B34" s="354"/>
      <c r="C34" s="376"/>
      <c r="D34" s="356" t="s">
        <v>96</v>
      </c>
      <c r="E34" s="388"/>
      <c r="F34" s="389"/>
      <c r="G34" s="389"/>
      <c r="H34" s="389"/>
      <c r="I34" s="389"/>
      <c r="J34" s="389"/>
      <c r="K34" s="389"/>
      <c r="L34" s="389"/>
      <c r="M34" s="389"/>
      <c r="N34" s="389"/>
      <c r="O34" s="389"/>
      <c r="P34" s="390"/>
      <c r="Q34" s="152">
        <f>SUM(E34:P34)</f>
        <v>0</v>
      </c>
      <c r="R34" s="282"/>
    </row>
    <row r="35" spans="2:19" s="137" customFormat="1" ht="24.95" customHeight="1" x14ac:dyDescent="0.25">
      <c r="B35" s="354"/>
      <c r="C35" s="376"/>
      <c r="D35" s="356" t="s">
        <v>99</v>
      </c>
      <c r="E35" s="391"/>
      <c r="F35" s="157"/>
      <c r="G35" s="158"/>
      <c r="H35" s="158"/>
      <c r="I35" s="158"/>
      <c r="J35" s="158"/>
      <c r="K35" s="158"/>
      <c r="L35" s="158"/>
      <c r="M35" s="158"/>
      <c r="N35" s="158"/>
      <c r="O35" s="158"/>
      <c r="P35" s="392"/>
      <c r="Q35" s="152">
        <f>SUM(E35:P35)</f>
        <v>0</v>
      </c>
      <c r="R35" s="174"/>
    </row>
    <row r="36" spans="2:19" s="137" customFormat="1" ht="24.95" customHeight="1" thickBot="1" x14ac:dyDescent="0.3">
      <c r="B36" s="354"/>
      <c r="C36" s="393"/>
      <c r="D36" s="361" t="s">
        <v>326</v>
      </c>
      <c r="E36" s="151">
        <f t="shared" ref="E36:Q36" si="5">SUM(E31:E35)</f>
        <v>0</v>
      </c>
      <c r="F36" s="150">
        <f t="shared" si="5"/>
        <v>0</v>
      </c>
      <c r="G36" s="150">
        <f t="shared" si="5"/>
        <v>0</v>
      </c>
      <c r="H36" s="150">
        <f t="shared" si="5"/>
        <v>0</v>
      </c>
      <c r="I36" s="150">
        <f t="shared" si="5"/>
        <v>0</v>
      </c>
      <c r="J36" s="150">
        <f t="shared" si="5"/>
        <v>0</v>
      </c>
      <c r="K36" s="150">
        <f t="shared" si="5"/>
        <v>0</v>
      </c>
      <c r="L36" s="150">
        <f t="shared" si="5"/>
        <v>0</v>
      </c>
      <c r="M36" s="150">
        <f t="shared" si="5"/>
        <v>0</v>
      </c>
      <c r="N36" s="150">
        <f t="shared" si="5"/>
        <v>0</v>
      </c>
      <c r="O36" s="150">
        <f t="shared" si="5"/>
        <v>0</v>
      </c>
      <c r="P36" s="149">
        <f t="shared" si="5"/>
        <v>0</v>
      </c>
      <c r="Q36" s="148">
        <f t="shared" si="5"/>
        <v>0</v>
      </c>
      <c r="R36" s="394"/>
      <c r="S36" s="260"/>
    </row>
    <row r="37" spans="2:19" s="137" customFormat="1" ht="24.95" customHeight="1" thickBot="1" x14ac:dyDescent="0.3">
      <c r="B37" s="354"/>
      <c r="C37" s="572" t="s">
        <v>104</v>
      </c>
      <c r="D37" s="573"/>
      <c r="E37" s="285"/>
      <c r="F37" s="147"/>
      <c r="G37" s="147"/>
      <c r="H37" s="147"/>
      <c r="I37" s="147"/>
      <c r="J37" s="147"/>
      <c r="K37" s="147"/>
      <c r="L37" s="147"/>
      <c r="M37" s="285"/>
      <c r="N37" s="147"/>
      <c r="O37" s="147"/>
      <c r="P37" s="286"/>
      <c r="Q37" s="146">
        <f>SUM(E37:P37)</f>
        <v>0</v>
      </c>
      <c r="R37" s="287"/>
    </row>
    <row r="38" spans="2:19" s="137" customFormat="1" ht="24.95" customHeight="1" thickTop="1" thickBot="1" x14ac:dyDescent="0.3">
      <c r="B38" s="359"/>
      <c r="C38" s="574" t="s">
        <v>325</v>
      </c>
      <c r="D38" s="575"/>
      <c r="E38" s="145">
        <f t="shared" ref="E38:Q38" si="6">SUM(E17,E29,E36,E37)</f>
        <v>0</v>
      </c>
      <c r="F38" s="145">
        <f t="shared" si="6"/>
        <v>0</v>
      </c>
      <c r="G38" s="145">
        <f t="shared" si="6"/>
        <v>0</v>
      </c>
      <c r="H38" s="145">
        <f t="shared" si="6"/>
        <v>0</v>
      </c>
      <c r="I38" s="145">
        <f t="shared" si="6"/>
        <v>0</v>
      </c>
      <c r="J38" s="145">
        <f t="shared" si="6"/>
        <v>0</v>
      </c>
      <c r="K38" s="145">
        <f t="shared" si="6"/>
        <v>0</v>
      </c>
      <c r="L38" s="145">
        <f t="shared" si="6"/>
        <v>0</v>
      </c>
      <c r="M38" s="145">
        <f t="shared" si="6"/>
        <v>0</v>
      </c>
      <c r="N38" s="145">
        <f t="shared" si="6"/>
        <v>0</v>
      </c>
      <c r="O38" s="145">
        <f t="shared" si="6"/>
        <v>0</v>
      </c>
      <c r="P38" s="144">
        <f t="shared" si="6"/>
        <v>0</v>
      </c>
      <c r="Q38" s="143">
        <f t="shared" si="6"/>
        <v>0</v>
      </c>
      <c r="R38" s="395"/>
    </row>
    <row r="39" spans="2:19" s="137" customFormat="1" ht="9" customHeight="1" thickBot="1" x14ac:dyDescent="0.3">
      <c r="B39" s="363"/>
      <c r="C39" s="364"/>
      <c r="D39" s="365"/>
      <c r="E39" s="142"/>
      <c r="F39" s="142"/>
      <c r="G39" s="142"/>
      <c r="H39" s="142"/>
      <c r="I39" s="142"/>
      <c r="J39" s="142"/>
      <c r="K39" s="142"/>
      <c r="L39" s="142"/>
      <c r="M39" s="142"/>
      <c r="N39" s="142"/>
      <c r="O39" s="142"/>
      <c r="P39" s="142"/>
      <c r="Q39" s="142"/>
      <c r="R39" s="367"/>
    </row>
    <row r="40" spans="2:19" s="137" customFormat="1" ht="24.95" customHeight="1" thickTop="1" thickBot="1" x14ac:dyDescent="0.3">
      <c r="B40" s="396" t="s">
        <v>324</v>
      </c>
      <c r="C40" s="397"/>
      <c r="D40" s="398"/>
      <c r="E40" s="141">
        <f>E10-E38</f>
        <v>0</v>
      </c>
      <c r="F40" s="140">
        <f t="shared" ref="F40:P40" si="7">E40+F10-F38</f>
        <v>0</v>
      </c>
      <c r="G40" s="140">
        <f t="shared" si="7"/>
        <v>0</v>
      </c>
      <c r="H40" s="140">
        <f t="shared" si="7"/>
        <v>0</v>
      </c>
      <c r="I40" s="140">
        <f t="shared" si="7"/>
        <v>0</v>
      </c>
      <c r="J40" s="140">
        <f t="shared" si="7"/>
        <v>0</v>
      </c>
      <c r="K40" s="140">
        <f t="shared" si="7"/>
        <v>0</v>
      </c>
      <c r="L40" s="140">
        <f t="shared" si="7"/>
        <v>0</v>
      </c>
      <c r="M40" s="140">
        <f t="shared" si="7"/>
        <v>0</v>
      </c>
      <c r="N40" s="140">
        <f t="shared" si="7"/>
        <v>0</v>
      </c>
      <c r="O40" s="140">
        <f t="shared" si="7"/>
        <v>0</v>
      </c>
      <c r="P40" s="139">
        <f t="shared" si="7"/>
        <v>0</v>
      </c>
      <c r="Q40" s="138">
        <f>Q10-Q38</f>
        <v>0</v>
      </c>
      <c r="R40" s="399"/>
    </row>
  </sheetData>
  <sheetProtection algorithmName="SHA-512" hashValue="I4eNOezh5a5HQxDIm1PN70c+hQNfCFTKWf0uiFzOkuIe9ePregBqW1c4K+4qCN9ez5VN4+szLtHT89Ra+MbM8g==" saltValue="Qw0JvumoHWnYb0zZBqxxYQ==" spinCount="100000" sheet="1"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g V F / 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I F R f 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U X 9 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C B U X 9 c c l 9 4 s q U A A A D 2 A A A A E g A A A A A A A A A A A A A A A A A A A A A A Q 2 9 u Z m l n L 1 B h Y 2 t h Z 2 U u e G 1 s U E s B A i 0 A F A A C A A g A g V F / X A / K 6 a u k A A A A 6 Q A A A B M A A A A A A A A A A A A A A A A A 8 Q A A A F t D b 2 5 0 Z W 5 0 X 1 R 5 c G V z X S 5 4 b W x Q S w E C L Q A U A A I A C A C B U X 9 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P g E A A A A A A L A + 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z M V Q w M T o x M j o w M C 4 4 N z Q x M D c 1 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E V u d H J 5 I F R 5 c G U 9 I k F k Z G V k V G 9 E Y X R h T W 9 k Z W w i I F Z h b H V l P S J s M C I g L z 4 8 L 1 N 0 Y W J s Z U V u d H J p Z X M + P C 9 J d G V t P j x J d G V t P j x J d G V t T G 9 j Y X R p b 2 4 + P E l 0 Z W 1 U e X B l P k Z v c m 1 1 b G E 8 L 0 l 0 Z W 1 U e X B l P j x J d G V t U G F 0 a D 5 T Z W N 0 a W 9 u M S 8 l R T U l O E E l Q T A l R T c l Q U U l O T c l R T U l Q U Y l Q k U l R T g l Q j E l Q T E l R T Y l O T c l Q T U l R T M l O D I l Q j A l R T M l O D M l Q U I l R T M l O D M l Q k M l R T M l O D M l O T c l R T U l O E M l O T Z f J U U 1 J T g 1 J U E 4 J U U 0 J U J E J T k z L y V F M y U 4 M i V C R C V F M y U 4 M y V C Q y 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x 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O D k l O E E l R T k l O T k l Q T Q l R T M l O D E l O T U l R T M l O D I l O E M l R T M l O D E l O U Y l R T Q l Q k I l O T Y l R T M l O D E l Q U U 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N C V F M y U 4 M y V C M y V F M y U 4 M y U 4 N y V F M y U 4 M y U 4 M y V F M y U 4 M i V B R i V F M y U 4 M i V C O 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V C M S U 5 N S V F O S U 5 N i U 4 Q i V F M y U 4 M S U 5 N S V F M y U 4 M i U 4 Q y V F M y U 4 M S U 5 R i U y M C V F M y U 4 M i V C M C V F M y U 4 M y V B Q i V F M y U 4 M y V C Q y V F M y U 4 M y U 5 N y V F O S U 4 M C V B M y V F N y U 5 N S V B Q 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T w v S X R l b V B h d G g + P C 9 J d G V t T G 9 j Y X R p b 2 4 + P F N 0 Y W J s Z U V u d H J p Z X M + P E V u d H J 5 I F R 5 c G U 9 I l F 1 Z X J 5 S U Q i I F Z h b H V l P S J z O T l l M m V m Y m Y t N m Y 4 Z S 0 0 O T l i L W F k Z D I t Y 2 E z M T Y 5 Z m V h Z m F k I i A v P j x F b n R y e S B U e X B l P S J M b 2 F k Z W R U b 0 F u Y W x 5 c 2 l z U 2 V y d m l j Z X M i I F Z h b H V l P S J s M C 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M i I g L z 4 8 R W 5 0 c n k g V H l w Z T 0 i U X V l c n l H c m 9 1 c E l E I i B W Y W x 1 Z T 0 i c 2 Z h M z B k M D d i L T Q 4 M z Y t N G V m N y 0 4 Z W F k L T M 3 Z j g 2 Y j J l M 2 M z M C I g L z 4 8 R W 5 0 c n k g V H l w Z T 0 i U m V j b 3 Z l c n l U Y X J n Z X R T a G V l d C I g V m F s d W U 9 I n P j g q / j g q j j g 6 r n t Z D m n p w i I C 8 + P E V u d H J 5 I F R 5 c G U 9 I l J l Y 2 9 2 Z X J 5 V G F y Z 2 V 0 U m 9 3 I i B W Y W x 1 Z T 0 i b D E 4 I i A v P j x F b n R y e S B U e X B l P S J G a W x s V G 9 E Y X R h T W 9 k Z W x F b m F i b G V k I i B W Y W x 1 Z T 0 i b D A i I C 8 + P E V u d H J 5 I F R 5 c G U 9 I k Z p b G x U Y X J n Z X Q i I F Z h b H V l P S J z 6 Z a L 5 Y K s 5 p W w X + W K o O e u l + m Z p O W k l u a X p S I g L z 4 8 R W 5 0 c n k g V H l w Z T 0 i R m l s b E 9 i a m V j d F R 5 c G U i I F Z h b H V l P S J z V G F i b G U i I C 8 + P E V u d H J 5 I F R 5 c G U 9 I k Z p b G x F c n J v c k N v d W 5 0 I i B W Y W x 1 Z T 0 i b D A i I C 8 + P E V u d H J 5 I F R 5 c G U 9 I k Z p b G x M Y X N 0 V X B k Y X R l Z C I g V m F s d W U 9 I m Q y M D I 2 L T A z L T M x V D A x O j E y O j A y L j I 1 M z A 1 O D h a I i A v P j x F b n R y e S B U e X B l P S J G a W x s Q 2 9 s d W 1 u V H l w Z X M i I F Z h b H V l P S J z Q X d Z P S I g L z 4 8 R W 5 0 c n k g V H l w Z T 0 i R m l s b E N v b H V t b k 5 h b W V z I i B W Y W x 1 Z T 0 i c 1 s m c X V v d D v m n I g m c X V v d D s s J n F 1 b 3 Q 7 5 Y q g 5 6 6 X 6 Z m k 5 a S W 5 p e l 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S 9 B d X R v U m V t b 3 Z l Z E N v b H V t b n M x L n v m n I g s M H 0 m c X V v d D s s J n F 1 b 3 Q 7 U 2 V j d G l v b j E v 6 Z a L 5 Y K s 5 p W w X + W K o O e u l + m Z p O W k l u a X p S 9 B d X R v U m V t b 3 Z l Z E N v b H V t b n M x L n v l i q D n r p f p m a T l p J b m l 6 U s M X 0 m c X V v d D t d L C Z x d W 9 0 O 0 N v b H V t b k N v d W 5 0 J n F 1 b 3 Q 7 O j I s J n F 1 b 3 Q 7 S 2 V 5 Q 2 9 s d W 1 u T m F t Z X M m c X V v d D s 6 W 1 0 s J n F 1 b 3 Q 7 Q 2 9 s d W 1 u S W R l b n R p d G l l c y Z x d W 9 0 O z p b J n F 1 b 3 Q 7 U 2 V j d G l v b j E v 6 Z a L 5 Y K s 5 p W w X + W K o O e u l + m Z p O W k l u a X p S 9 B d X R v U m V t b 3 Z l Z E N v b H V t b n M x L n v m n I g s M H 0 m c X V v d D s s J n F 1 b 3 Q 7 U 2 V j d G l v b j E v 6 Z a L 5 Y K s 5 p W w X + W K o O e u l + m Z p O W k l u a X p S 9 B d X R v U m V t b 3 Z l Z E N v b H V t b n M x L n v l i q D n r p f p m a T l p J b 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O S U 5 O S V B N C V F N S V B N C U 5 N i V F N i U 5 N y V B N S 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S 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5 J T k 5 J U E 0 J U U 1 J U E 0 J T k 2 J U U 2 J T k 3 J U E 1 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O S U 5 O S V B N C V F N S V B N C U 5 N i V F N i U 5 N y V B N S 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U 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M y U 4 M i V B Q i V F M y U 4 M i V C O S V F M y U 4 M i V C R i V F M y U 4 M y V B M D E 8 L 0 l 0 Z W 1 Q Y X R o P j w v S X R l b U x v Y 2 F 0 a W 9 u P j x T d G F i b G V F b n R y a W V z I C 8 + P C 9 J d G V t P j x J d G V t P j x J d G V t T G 9 j Y X R p b 2 4 + P E l 0 Z W 1 U e X B l P k Z v c m 1 1 b G E 8 L 0 l 0 Z W 1 U e X B l P j x J d G V t U G F 0 a D 5 T Z W N 0 a W 9 u M S 8 l R T k l O T Y l O E I l R T U l O D I l Q U M l R T Y l O T U l Q j B f J U U 1 J T h B J U E w J U U 3 J U F F J T k 3 J U U 5 J T k 5 J U E 0 J U U 1 J U E 0 J T k 2 J U U 2 J T k 3 J U E 1 L y V F N i U 4 Q S V C R C V F N S U 4 N y V C Q S V F M y U 4 M S U 5 N y V F M y U 4 M S U 5 R i V F N S U 4 M C V B N D w v S X R l b V B h d G g + P C 9 J d G V t T G 9 j Y X R p b 2 4 + P F N 0 Y W J s Z U V u d H J p Z X M g L z 4 8 L 0 l 0 Z W 0 + P E l 0 Z W 0 + P E l 0 Z W 1 M b 2 N h d G l v b j 4 8 S X R l b V R 5 c G U + R m 9 y b X V s Y T w v S X R l b V R 5 c G U + P E l 0 Z W 1 Q Y X R o P l N l Y 3 R p b 2 4 x L y V F O S U 5 N i U 4 Q i V F N S U 4 M i V B Q y V F N i U 5 N S V C M F 8 l R T U l O E E l Q T A l R T c l Q U U l O T c l R T k l O T k l Q T Q l R T U l Q T Q l O T Y l R T Y l O T c l Q T U 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k l O T k l Q T Q l R T U l Q T Q l O T Y l R T Y l O T c l Q T U l R T Q l Q k I l Q j Y l R T Y l O T U l Q j A 8 L 0 l 0 Z W 1 Q Y X R o P j w v S X R l b U x v Y 2 F 0 a W 9 u P j x T d G F i b G V F b n R y a W V z P j x F b n R y e S B U e X B l P S J R d W V y e U l E I i B W Y W x 1 Z T 0 i c z A 5 Y j I 3 Y W Z l L T V i Y T k t N G I x Y i 1 h Y z c 2 L W Q 0 Y j g w Y z N i N z V m Z S I g L z 4 8 R W 5 0 c n k g V H l w Z T 0 i R m l s b E V u Y W J s Z W Q i I F Z h b H V l P S J s M C I g L z 4 8 R W 5 0 c n k g V H l w Z T 0 i Q W R k Z W R U b 0 R h d G F N b 2 R l b 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w I i A v P j x F b n R y e S B U e X B l P S J G a W x s V G 9 E Y X R h T W 9 k Z W x F b m F i b G V k I i B W Y W x 1 Z T 0 i b D A 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K v 4 4 K o 4 4 O q 5 7 W Q 5 p 6 c I i A v P j x F b n R y e S B U e X B l P S J G a W x s T 2 J q Z W N 0 V H l w Z S I g V m F s d W U 9 I n N D b 2 5 u Z W N 0 a W 9 u T 2 5 s e S I g L z 4 8 R W 5 0 c n k g V H l w Z T 0 i R m l s b E V y c m 9 y Q 2 9 k Z S I g V m F s d W U 9 I n N V b m t u b 3 d u I i A v P j x F b n R y e S B U e X B l P S J G a W x s T G F z d F V w Z G F 0 Z W Q i I F Z h b H V l P S J k M j A y N i 0 w M y 0 x N l Q w N T o w M D o 0 M y 4 z O D g 2 M T A 3 W i I g L z 4 8 R W 5 0 c n k g V H l w Z T 0 i R m l s b F N 0 Y X R 1 c y I g V m F s d W U 9 I n N D b 2 1 w b G V 0 Z S I g L z 4 8 L 1 N 0 Y W J s Z U V u d H J p Z X M + P C 9 J d G V t P j x J d G V t P j x J d G V t T G 9 j Y X R p b 2 4 + P E l 0 Z W 1 U e X B l P k Z v c m 1 1 b G E 8 L 0 l 0 Z W 1 U e X B l P j x J d G V t U G F 0 a D 5 T Z W N 0 a W 9 u M S 8 l R T k l O T Y l O E I l R T U l O D I l Q U M l R T Y l O T U l Q j B f J U U 1 J T h B J U E w J U U 3 J U F F J T k 3 J U U 5 J T k 5 J U E 0 J U U 1 J U E 0 J T k 2 J U U 2 J T k 3 J U E 1 J U U 0 J U J C J U I 2 J U U 2 J T k 1 J U I w 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A 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N S V B R i V C R S V F O C V C M S V B M S V F N i U 5 N y V B N V 8 l R T U l O D U l Q T g l R T Q l Q k Q l O T M 8 L 0 l 0 Z W 1 Q Y X R o P j w v S X R l b U x v Y 2 F 0 a W 9 u P j x T d G F i b G V F b n R y a W V z P j x F b n R y e S B U e X B l P S J R d W V y e U l E I i B W Y W x 1 Z T 0 i c z M x N W I 0 M D V j L T c 2 M T U t N G E 2 Z C 1 h N D k w L W N l O T U 0 M G U y M m M 1 M i I g L z 4 8 R W 5 0 c n k g V H l w Z T 0 i R m l s b E V u Y W J s Z W Q i I F Z h b H V l P S J s M S 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U m V j b 3 Z l c n l U Y X J n Z X R D b 2 x 1 b W 4 i I F Z h b H V l P S J s O C I g L z 4 8 R W 5 0 c n k g V H l w Z T 0 i U X V l c n l H c m 9 1 c E l E I i B W Y W x 1 Z T 0 i c 2 Z h M z B k M D d i L T Q 4 M z Y t N G V m N y 0 4 Z W F k L T M 3 Z j g 2 Y j J l M 2 M z M C I g L z 4 8 R W 5 0 c n k g V H l w Z T 0 i U m V j b 3 Z l c n l U Y X J n Z X R T a G V l d C I g V m F s d W U 9 I n P j g q / j g q j j g 6 r n t Z D m n p w i I C 8 + P E V u d H J 5 I F R 5 c G U 9 I l J l Y 2 9 2 Z X J 5 V G F y Z 2 V 0 U m 9 3 I i B W Y W x 1 Z T 0 i b D I i I C 8 + P E V u d H J 5 I F R 5 c G U 9 I k Z p b G x U b 0 R h d G F N b 2 R l b E V u Y W J s Z W Q i I F Z h b H V l P S J s M C I g L z 4 8 R W 5 0 c n k g V H l w Z T 0 i R m l s b F R h c m d l d C I g V m F s d W U 9 I n P l r 7 7 o s a H m l 6 V f 5 Y W o 5 L 2 T I i A v P j x F b n R y e S B U e X B l P S J G a W x s T 2 J q Z W N 0 V H l w Z S I g V m F s d W U 9 I n N U Y W J s Z S I g L z 4 8 R W 5 0 c n k g V H l w Z T 0 i R m l s b E V y c m 9 y Q 2 9 1 b n Q i I F Z h b H V l P S J s M C I g L z 4 8 R W 5 0 c n k g V H l w Z T 0 i R m l s b E x h c 3 R V c G R h d G V k I i B W Y W x 1 Z T 0 i Z D I w M j Y t M D M t M z F U M D E 6 M T I 6 M D I u M z M 1 O T Y 0 N l o i I C 8 + P E V u d H J 5 I F R 5 c G U 9 I k Z p b G x D b 2 x 1 b W 5 U e X B l c y I g V m F s d W U 9 I n N B d 1 l G Q X c 9 P S I g L z 4 8 R W 5 0 c n k g V H l w Z T 0 i R m l s b E N v b H V t b k 5 h b W V z I i B W Y W x 1 Z T 0 i c 1 s m c X V v d D v m n I g m c X V v d D s s J n F 1 b 3 Q 7 5 a + + 6 L G h 5 p e l J n F 1 b 3 Q 7 L C Z x d W 9 0 O + O C q + O C p u O D s + O D i C Z x d W 9 0 O y w m c X V v d D v j g q T j g 7 P j g 4 f j g 4 P j g q / j g r k 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0 L C Z x d W 9 0 O 2 t l e U N v b H V t b k 5 h b W V z J n F 1 b 3 Q 7 O l t d L C Z x d W 9 0 O 3 F 1 Z X J 5 U m V s Y X R p b 2 5 z a G l w c y Z x d W 9 0 O z p b X S w m c X V v d D t j 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Q 2 9 s d W 1 u Q 2 9 1 b n Q m c X V v d D s 6 N C w m c X V v d D t L Z X l D b 2 x 1 b W 5 O Y W 1 l c y Z x d W 9 0 O z p b X S w m c X V v d D t D b 2 x 1 b W 5 J Z G V u d G l 0 a W V z J n F 1 b 3 Q 7 O l s m c X V v d D t T Z W N 0 a W 9 u M S / l r 7 7 o s a H m l 6 V f 5 Y W o 5 L 2 T L 0 F 1 d G 9 S Z W 1 v d m V k Q 2 9 s d W 1 u c z E u e + a c i C w w f S Z x d W 9 0 O y w m c X V v d D t T Z W N 0 a W 9 u M S / l r 7 7 o s a H m l 6 V f 5 Y W o 5 L 2 T L 0 F 1 d G 9 S Z W 1 v d m V k Q 2 9 s d W 1 u c z E u e + W v v u i x o e a X p S w x f S Z x d W 9 0 O y w m c X V v d D t T Z W N 0 a W 9 u M S / l r 7 7 o s a H m l 6 V f 5 Y W o 5 L 2 T L 0 F 1 d G 9 S Z W 1 v d m V k Q 2 9 s d W 1 u c z E u e + O C q + O C p u O D s + O D i C w y f S Z x d W 9 0 O y w m c X V v d D t T Z W N 0 a W 9 u M S / l r 7 7 o s a H m l 6 V f 5 Y W o 5 L 2 T L 0 F 1 d G 9 S Z W 1 v d m V k Q 2 9 s d W 1 u c z E u e + O C p O O D s + O D h + O D g + O C r + O C u S w z f S Z x d W 9 0 O 1 0 s J n F 1 b 3 Q 7 U m V s Y X R p b 2 5 z a G l w S W 5 m b y Z x d W 9 0 O z p b X X 0 i I C 8 + P E V u d H J 5 I F R 5 c G U 9 I k F k Z G V k V G 9 E Y X R h T W 9 k Z W w i I F Z h b H V l P S J s M C 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V G F y Z 2 V 0 I i B W Y W x 1 Z T 0 i c + m W i + W C r O a V s F / l i q D n r p f l r 7 7 o s a H k u 7 b m l b A i I C 8 + P E V u d H J 5 I F R 5 c G U 9 I k Z p b G x M Y X N 0 V X B k Y X R l Z C I g V m F s d W U 9 I m Q y M D I 2 L T A z L T M x V D A x O j E y O j A x L j A w O T Y 4 O D h a I i A v P j x F b n R y e S B U e X B l P S J G a W x s Q 2 9 s d W 1 u V H l w Z X M i I F Z h b H V l P S J z Q X d N P S I g L z 4 8 R W 5 0 c n k g V H l w Z T 0 i R m l s b E N v b H V t b k 5 h b W V z I i B W Y W x 1 Z T 0 i c 1 s m c X V v d D v m n I g m c X V v d D s s J n F 1 b 3 Q 7 4 4 K r 4 4 K m 4 4 O z 4 4 O I 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C 9 B d X R v U m V t b 3 Z l Z E N v b H V t b n M x L n v m n I g s M H 0 m c X V v d D s s J n F 1 b 3 Q 7 U 2 V j d G l v b j E v 6 Z a L 5 Y K s 5 p W w X + W K o O e u l + W v v u i x o e S 7 t u a V s C 9 B d X R v U m V t b 3 Z l Z E N v b H V t b n M x L n v j g q v j g q b j g 7 P j g 4 g s M X 0 m c X V v d D t d L C Z x d W 9 0 O 0 N v b H V t b k N v d W 5 0 J n F 1 b 3 Q 7 O j I s J n F 1 b 3 Q 7 S 2 V 5 Q 2 9 s d W 1 u T m F t Z X M m c X V v d D s 6 W 1 0 s J n F 1 b 3 Q 7 Q 2 9 s d W 1 u S W R l b n R p d G l l c y Z x d W 9 0 O z p b J n F 1 b 3 Q 7 U 2 V j d G l v b j E v 6 Z a L 5 Y K s 5 p W w X + W K o O e u l + W v v u i x o e S 7 t u a V s C 9 B d X R v U m V t b 3 Z l Z E N v b H V t b n M x L n v m n I g s M H 0 m c X V v d D s s J n F 1 b 3 Q 7 U 2 V j d G l v b j E v 6 Z a L 5 Y K s 5 p W w X + W K o O e u l + W v v u i x o e S 7 t u a V s C 9 B d X R v U m V t b 3 Z l Z E N v b H V t b n M x L n v j g q v j g q b j g 7 P j g 4 g 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z M V Q w M T o x M j o w M S 4 w N z I 4 N D Q w W i I g L z 4 8 R W 5 0 c n k g V H l w Z T 0 i R m l s b E N v b H V t b l R 5 c G V z I i B W Y W x 1 Z T 0 i c 0 F 3 W T 0 i I C 8 + P E V u d H J 5 I F R 5 c G U 9 I k Z p b G x D b 2 x 1 b W 5 O Y W 1 l c y I g V m F s d W U 9 I n N b J n F 1 b 3 Q 7 5 p y I J n F 1 b 3 Q 7 L C Z x d W 9 0 O + W K o O e u l + W v v u i x o e 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E v Q X V 0 b 1 J l b W 9 2 Z W R D b 2 x 1 b W 5 z M S 5 7 5 p y I L D B 9 J n F 1 b 3 Q 7 L C Z x d W 9 0 O 1 N l Y 3 R p b 2 4 x L + m W i + W C r O a V s F / l i q D n r p f l r 7 7 o s a E v Q X V 0 b 1 J l b W 9 2 Z W R D b 2 x 1 b W 5 z M S 5 7 5 Y q g 5 6 6 X 5 a + + 6 L G h 5 p e l L D F 9 J n F 1 b 3 Q 7 X S w m c X V v d D t D b 2 x 1 b W 5 D b 3 V u d C Z x d W 9 0 O z o y L C Z x d W 9 0 O 0 t l e U N v b H V t b k 5 h b W V z J n F 1 b 3 Q 7 O l t d L C Z x d W 9 0 O 0 N v b H V t b k l k Z W 5 0 a X R p Z X M m c X V v d D s 6 W y Z x d W 9 0 O 1 N l Y 3 R p b 2 4 x L + m W i + W C r O a V s F / l i q D n r p f l r 7 7 o s a E v Q X V 0 b 1 J l b W 9 2 Z W R D b 2 x 1 b W 5 z M S 5 7 5 p y I L D B 9 J n F 1 b 3 Q 7 L C Z x d W 9 0 O 1 N l Y 3 R p b 2 4 x L + m W i + W C r O a V s F / l i q D n r p f l r 7 7 o s a E v Q X V 0 b 1 J l b W 9 2 Z W R D b 2 x 1 b W 5 z M S 5 7 5 Y q g 5 6 6 X 5 a + + 6 L G h 5 p e l L D F 9 J n F 1 b 3 Q 7 X S w m c X V v d D t S Z W x h d G l v b n N o a X B J b m Z v J n F 1 b 3 Q 7 O l t d f S I g L z 4 8 R W 5 0 c n k g V H l w Z T 0 i Q W R k Z W R U b 0 R h d G F N b 2 R l b C I g V m F s d W U 9 I m w w 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z F U M D E 6 M T I 6 M D I u M j I 3 N T E 1 M V o i I C 8 + P E V u d H J 5 I F R 5 c G U 9 I k Z p b G x F c n J v c k N v d W 5 0 I i B W Y W x 1 Z T 0 i b D A i I C 8 + P E V u d H J 5 I F R 5 c G U 9 I k Z p b G x D b 2 x 1 b W 5 U e X B l c y I g V m F s d W U 9 I n N B d 0 F B Q U F B P S I g L z 4 8 R W 5 0 c n k g V H l w Z T 0 i R m l s b E N v b H V t b k 5 h b W V z I i B W Y W x 1 Z T 0 i c 1 s m c X V v d D v m n I g m c X V v d D s s J n F 1 b 3 Q 7 4 4 K k 4 4 O z 4 4 O H 4 4 O D 4 4 K v 4 4 K 5 J n F 1 b 3 Q 7 L C Z x d W 9 0 O + a c i O m A o + e V q i Z x d W 9 0 O y w m c X V v d D v p l b f m n J / k v J H m p a 3 m l 6 X o q b L l v Z M m c X V v d D s s J n F 1 b 3 Q 7 5 p e l 5 L u Y 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x F b n R y e S B U e X B l P S J B Z G R l Z F R v R G F 0 Y U 1 v Z G V s I i B W Y W x 1 Z T 0 i b D A i I C 8 + P C 9 T d G F i b G V F b n R y a W V z 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D w v S X R l b V B h d G g + P C 9 J d G V t T G 9 j Y X R p b 2 4 + P F N 0 Y W J s Z U V u d H J p Z X M + P E V u d H J 5 I F R 5 c G U 9 I l F 1 Z X J 5 S U Q i I F Z h b H V l P S J z M z F i N 2 M w M m M t Y j E 5 M C 0 0 Z T g 4 L W J i N D c t N D Y 0 N z Y 1 M T k w N z U z I i A v P j x F b n R y e S B U e X B l P S J G a W x s R W 5 h Y m x l Z C I g V m F s d W U 9 I m w x I i A v 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J v d y I g V m F s d W U 9 I m w y I i A v P j x F b n R y e S B U e X B l P S J S Z W N v d m V y e V R h c m d l d E N v b H V t b i I g V m F s d W U 9 I m w 4 I i A v P j x F b n R y e S B U e X B l P S J S Z W N v d m V y e V R h c m d l d F N o Z W V 0 I i B W Y W x 1 Z T 0 i c + O C r + O C q O O D q u e 1 k O a e n F / l r a b n v 5 L m l K / m j 7 Q i I C 8 + P E V u d H J 5 I F R 5 c G U 9 I k Z p b G x U b 0 R h d G F N b 2 R l b E V u Y W J s Z W Q i I F Z h b H V l P S J s M C I g L z 4 8 R W 5 0 c n k g V H l w Z T 0 i R m l s b E 9 i a m V j d F R 5 c G U i I F Z h b H V l P S J z V G F i b G U i I C 8 + P E V u d H J 5 I F R 5 c G U 9 I l F 1 Z X J 5 R 3 J v d X B J R C I g V m F s d W U 9 I n M x Z D Y 0 Y z U y Y y 0 5 N z d j L T Q 4 M z g t O D E z O S 1 k Y T M 2 Y m J i O T c 5 N 2 Q i I C 8 + P E V u d H J 5 I F R 5 c G U 9 I k x v Y W R l Z F R v Q W 5 h b H l z a X N T Z X J 2 a W N l c y I g V m F s d W U 9 I m w w I i A v P j x F b n R y e S B U e X B l P S J G a W x s V G F y Z 2 V 0 I i B W Y W x 1 Z T 0 i c + W v v u i x o e a X p V / l r a b n v 5 L m l K / m j 7 Q i I C 8 + P E V u d H J 5 I F R 5 c G U 9 I k Z p b G x F c n J v c k N v d W 5 0 I i B W Y W x 1 Z T 0 i b D A i I C 8 + P E V u d H J 5 I F R 5 c G U 9 I k Z p b G x M Y X N 0 V X B k Y X R l Z C I g V m F s d W U 9 I m Q y M D I 2 L T A z L T M x V D A x O j E y O j A w L j c y N z U 5 N D Z a I i A v P j x F b n R y e S B U e X B l P S J G a W x s Q 2 9 s d W 1 u V H l w Z X M i I F Z h b H V l P S J z Q X d Z R k F 3 P T 0 i I C 8 + P E V u d H J 5 I F R 5 c G U 9 I k Z p b G x D b 2 x 1 b W 5 O Y W 1 l c y I g V m F s d W U 9 I n N b J n F 1 b 3 Q 7 5 p y I J n F 1 b 3 Q 7 L C Z x d W 9 0 O + W v v u i x o e a X p V / l r a b n v 5 L m l K / m j 7 Q m c X V v d D s s J n F 1 b 3 Q 7 4 4 K r 4 4 K m 4 4 O z 4 4 O I J n F 1 b 3 Q 7 L C Z x d W 9 0 O + O C p O O D s + O D h + O D g + O C r + O C u 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Q s J n F 1 b 3 Q 7 a 2 V 5 Q 2 9 s d W 1 u T m F t Z X M m c X V v d D s 6 W 1 0 s J n F 1 b 3 Q 7 c X V l c n l S Z W x h d G l v b n N o a X B z J n F 1 b 3 Q 7 O l t d L C Z x d W 9 0 O 2 N v b H V t b k l k Z W 5 0 a X R p Z X M m c X V v d D s 6 W y Z x d W 9 0 O 1 N l Y 3 R p b 2 4 x L + W v v u i x o e a X p V / l r a b n v 5 L m l K / m j 7 Q v Q X V 0 b 1 J l b W 9 2 Z W R D b 2 x 1 b W 5 z M S 5 7 5 p y I L D B 9 J n F 1 b 3 Q 7 L C Z x d W 9 0 O 1 N l Y 3 R p b 2 4 x L + W v v u i x o e a X p V / l r a b n v 5 L m l K / m j 7 Q v Q X V 0 b 1 J l b W 9 2 Z W R D b 2 x 1 b W 5 z M S 5 7 5 a + + 6 L G h 5 p e l X + W t p u e / k u a U r + a P t C w x f S Z x d W 9 0 O y w m c X V v d D t T Z W N 0 a W 9 u M S / l r 7 7 o s a H m l 6 V f 5 a 2 m 5 7 + S 5 p S v 5 o + 0 L 0 F 1 d G 9 S Z W 1 v d m V k Q 2 9 s d W 1 u c z E u e + O C q + O C p u O D s + O D i C w y f S Z x d W 9 0 O y w m c X V v d D t T Z W N 0 a W 9 u M S / l r 7 7 o s a H m l 6 V f 5 a 2 m 5 7 + S 5 p S v 5 o + 0 L 0 F 1 d G 9 S Z W 1 v d m V k Q 2 9 s d W 1 u c z E u e + O C p O O D s + O D h + O D g + O C r + O C u S w z f S Z x d W 9 0 O 1 0 s J n F 1 b 3 Q 7 Q 2 9 s d W 1 u Q 2 9 1 b n Q m c X V v d D s 6 N C w m c X V v d D t L Z X l D b 2 x 1 b W 5 O Y W 1 l c y Z x d W 9 0 O z p b X S w m c X V v d D t D 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1 J l b G F 0 a W 9 u c 2 h p c E l u Z m 8 m c X V v d D s 6 W 1 1 9 I i A v P j x F b n R y e S B U e X B l P S J B Z G R l Z F R v R G F 0 Y U 1 v Z G V s I i B W Y W x 1 Z T 0 i b D A i I C 8 + P C 9 T d G F i b G V F b n R y a W V z P j w v S X R l b T 4 8 S X R l b T 4 8 S X R l b U x v Y 2 F 0 a W 9 u P j x J d G V t V H l w Z T 5 G b 3 J t d W x h P C 9 J d G V t V H l w Z T 4 8 S X R l b V B h d G g + U 2 V j d G l v b j E v J U U 1 J U F G J U J F J U U 4 J U I x J U E x J U U 2 J T k 3 J U E 1 X y V F N S V B R C V B N i V F N y V C R i U 5 M i V F N i U 5 N C V B R i V F N i U 4 R i V C N C 8 l R T M l O D I l Q k Q l R T M l O D M l Q k M l R T M l O D I l Q j k 8 L 0 l 0 Z W 1 Q Y X R o P j w v S X R l b U x v Y 2 F 0 a W 9 u P j x T d G F i b G V F b n R y a W V z I C 8 + P C 9 J d G V t P j x J d G V t P j x J d G V t T G 9 j Y X R p b 2 4 + P E l 0 Z W 1 U e X B l P k Z v c m 1 1 b G E 8 L 0 l 0 Z W 1 U e X B l P j x J d G V t U G F 0 a D 5 T Z W N 0 a W 9 u M S 8 l R T U l Q U Y l Q k U l R T g l Q j E l Q T E l R T Y l O T c l Q T V f J U U 1 J U F E J U E 2 J U U 3 J U J G J T k y J U U 2 J T k 0 J U F G J U U 2 J T h G J U I 0 L y V F O C V C R i V C R C V F N S U 4 Q S V B M C V F M y U 4 M S U 5 N S V F M y U 4 M i U 4 Q y V F M y U 4 M S U 5 R i V F M y U 4 M i V B Q i V F M y U 4 M i V C O S V F M y U 4 M i V C R i V F M y U 4 M y V B M C V F N S U 4 O C U 5 N z w v S X R l b V B h d G g + P C 9 J d G V t T G 9 j Y X R p b 2 4 + P F N 0 Y W J s Z U V u d H J p Z X M g L z 4 8 L 0 l 0 Z W 0 + P E l 0 Z W 0 + P E l 0 Z W 1 M b 2 N h d G l v b j 4 8 S X R l b V R 5 c G U + R m 9 y b X V s Y T w v S X R l b V R 5 c G U + P E l 0 Z W 1 Q Y X R o P l N l Y 3 R p b 2 4 x L y V F N S V B R i V C R S V F O C V C M S V B M S V F N i U 5 N y V B N V 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U l Q U Y l Q k U l R T g l Q j E l Q T E 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1 J U F G J U J F J U U 4 J U I x J U E x J U U 2 J T k 3 J U E 1 X y V F N S V B R C V B N i V F N y V C R i U 5 M i V F N i U 5 N C V B R i V F N i U 4 R i V C N C 8 l R T Y l O E E l Q k Q l R T U l O D c l Q k E l R T M l O D E l O T c l R T M l O D E l O U Y l R T U l O D A l Q T Q 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E 8 L 0 l 0 Z W 1 Q Y X R o P j w v S X R l b U x v Y 2 F 0 a W 9 u P j x T d G F i b G V F b n R y a W V z I C 8 + P C 9 J d G V t P j x J d G V t P j x J d G V t T G 9 j Y X R p b 2 4 + P E l 0 Z W 1 U e X B l P k Z v c m 1 1 b G E 8 L 0 l 0 Z W 1 U e X B l P j x J d G V t U G F 0 a D 5 T Z W N 0 a W 9 u M S 8 l R T U l Q U Y l Q k U l R T g l Q j E l Q T E l R T Y l O T c l Q T V f J U U 1 J U F E J U E 2 J U U 3 J U J G J T k y J U U 2 J T k 0 J U F G J U U 2 J T h G J U I 0 L y V F M y U 4 M y U 5 R S V F M y U 4 M y V C Q y V F M y U 4 M i V C O C V F M y U 4 M S U 5 N S V F M y U 4 M i U 4 Q y V F M y U 4 M S U 5 R i V F M y U 4 M i V B R i V F M y U 4 M i V B O C V F M y U 4 M y V B Q S V F N i U 5 N S V C M D 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U F G J U J F J U U 4 J U I x J U E x J U U 2 J T k 3 J U E 1 J U U 0 J U J C J U I 2 J U U 2 J T k 1 J U I w X y V F N S V B R C V B N i V F N y V C R i U 5 M i V F N i U 5 N C V B R i V F N i U 4 R i V C N D w v S X R l b V B h d G g + P C 9 J d G V t T G 9 j Y X R p b 2 4 + P F N 0 Y W J s Z U V u d H J p Z X M + P E V u d H J 5 I F R 5 c G U 9 I l F 1 Z X J 5 S U Q i I F Z h b H V l P S J z Y j F h Y W M 2 N T Q t N j U 3 Y y 0 0 Y z J h L W J h N W I t N j J m M D F j M z Y x M D F l 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Q 2 9 s d W 1 u V H l w Z X M i I F Z h b H V l P S J z Q X d V P S I g L z 4 8 R W 5 0 c n k g V H l w Z T 0 i R m l s b E N v b H V t b k 5 h b W V z I i B W Y W x 1 Z T 0 i c 1 s m c X V v d D v m n I g m c X V v d D s s J n F 1 b 3 Q 7 4 4 K r 4 4 K m 4 4 O z 4 4 O I J n F 1 b 3 Q 7 X S I g L z 4 8 R W 5 0 c n k g V H l w Z T 0 i R m l s b F N 0 Y X R 1 c y I g V m F s d W U 9 I n N D b 2 1 w b G V 0 Z S I g L z 4 8 R W 5 0 c n k g V H l w Z T 0 i R m l s b E N v d W 5 0 I i B W Y W x 1 Z T 0 i b D g i I C 8 + P E V u d H J 5 I F R 5 c G U 9 I l F 1 Z X J 5 R 3 J v d X B J R C I g V m F s d W U 9 I n M x Z D Y 0 Y z U y Y y 0 5 N z d j L T Q 4 M z g t O D E z O S 1 k Y T M 2 Y m J i O T c 5 N 2 Q i I C 8 + P E V u d H J 5 I F R 5 c G U 9 I l J l Y 2 9 2 Z X J 5 V G F y Z 2 V 0 U 2 h l Z X Q i I F Z h b H V l P S J z 4 4 K v 4 4 K o 4 4 O q 5 7 W Q 5 p 6 c I i A v P j x F b n R y e S B U e X B l P S J S Z W N v d m V y e V R h c m d l d E N v b H V t b i I g V m F s d W U 9 I m w x O C I g L z 4 8 R W 5 0 c n k g V H l w Z T 0 i U m V j b 3 Z l c n l U Y X J n Z X R S b 3 c i I F Z h b H V l P S J s N j c i I C 8 + P E V u d H J 5 I F R 5 c G U 9 I k x v Y W R l Z F R v Q W 5 h b H l z a X N T Z X J 2 a W N l c y I g V m F s d W U 9 I m w w I i A v P j x F b n R y e S B U e X B l P S J G a W x s T G F z d F V w Z G F 0 Z W Q i I F Z h b H V l P S J k M j A y N i 0 w M y 0 x M 1 Q x M z o y M D o w O C 4 y M D k 4 M j E 4 W i I g L z 4 8 R W 5 0 c n k g V H l w Z T 0 i R m l s b E V y c m 9 y Q 2 9 1 b n Q i I F Z h b H V l P S J s M C I g L z 4 8 R W 5 0 c n k g V H l w Z T 0 i R m l s b E V y c m 9 y Q 2 9 k Z S I g V m F s d W U 9 I n N V b m t u b 3 d u 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W v v u i x o e a X p e S 7 t u a V s F / l r a b n v 5 L m l K / m j 7 Q v Q X V 0 b 1 J l b W 9 2 Z W R D b 2 x 1 b W 5 z M S 5 7 5 p y I L D B 9 J n F 1 b 3 Q 7 L C Z x d W 9 0 O 1 N l Y 3 R p b 2 4 x L + W v v u i x o e a X p e S 7 t u a V s F / l r a b n v 5 L m l K / m j 7 Q v Q X V 0 b 1 J l b W 9 2 Z W R D b 2 x 1 b W 5 z M S 5 7 4 4 K r 4 4 K m 4 4 O z 4 4 O I L D F 9 J n F 1 b 3 Q 7 X S w m c X V v d D t D b 2 x 1 b W 5 D b 3 V u d C Z x d W 9 0 O z o y L C Z x d W 9 0 O 0 t l e U N v b H V t b k 5 h b W V z J n F 1 b 3 Q 7 O l t d L C Z x d W 9 0 O 0 N v b H V t b k l k Z W 5 0 a X R p Z X M m c X V v d D s 6 W y Z x d W 9 0 O 1 N l Y 3 R p b 2 4 x L + W v v u i x o e a X p e S 7 t u a V s F / l r a b n v 5 L m l K / m j 7 Q v Q X V 0 b 1 J l b W 9 2 Z W R D b 2 x 1 b W 5 z M S 5 7 5 p y I L D B 9 J n F 1 b 3 Q 7 L C Z x d W 9 0 O 1 N l Y 3 R p b 2 4 x L + W v v u i x o e a X p e S 7 t u a V s F / l r a b n v 5 L m l K / m j 7 Q v Q X V 0 b 1 J l b W 9 2 Z W R D b 2 x 1 b W 5 z M S 5 7 4 4 K r 4 4 K m 4 4 O z 4 4 O I L D F 9 J n F 1 b 3 Q 7 X S w m c X V v d D t S Z W x h d G l v b n N o a X B J b m Z v J n F 1 b 3 Q 7 O l t d f S I g L z 4 8 L 1 N 0 Y W J s Z U V u d H J p Z X M + P C 9 J d G V t P j x J d G V t P j x J d G V t T G 9 j Y X R p b 2 4 + P E l 0 Z W 1 U e X B l P k Z v c m 1 1 b G E 8 L 0 l 0 Z W 1 U e X B l P j x J d G V t U G F 0 a D 5 T Z W N 0 a W 9 u M S 8 l R T U l Q U Y l Q k U l R T g l Q j E l Q T E l R T Y l O T c l Q T U l R T Q l Q k I l Q j Y l R T Y l O T U l Q j B f J U U 1 J U F E J U E 2 J U U 3 J U J G J T k y J U U 2 J T k 0 J U F G J U U 2 J T h G J U I 0 L y V F M y U 4 M i V C R C V F M y U 4 M y V C Q y V F M y U 4 M i V C O T w v S X R l b V B h d G g + P C 9 J d G V t T G 9 j Y X R p b 2 4 + P F N 0 Y W J s Z U V u d H J p Z X M g L z 4 8 L 0 l 0 Z W 0 + P E l 0 Z W 0 + P E l 0 Z W 1 M b 2 N h d G l v b j 4 8 S X R l b V R 5 c G U + R m 9 y b X V s Y T w v S X R l b V R 5 c G U + P E l 0 Z W 1 Q Y X R o P l N l Y 3 R p b 2 4 x L y V F N S V B R i V C R S V F O C V C M S V B M S 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5 J T k 5 J U E 0 J U U 1 J U E 0 J T k 2 J U U 2 J T k 3 J U E 1 J U U 0 J U J C J U I 2 J U U 2 J T k 1 J U I w X y V F N S V B R C V B N i V F N y V C R i U 5 M i V F N i U 5 N C V B R i V F N i U 4 R i V C N D w v S X R l b V B h d G g + P C 9 J d G V t T G 9 j Y X R p b 2 4 + P F N 0 Y W J s Z U V u d H J p Z X M + P E V u d H J 5 I F R 5 c G U 9 I l F 1 Z X J 5 S U Q i I F Z h b H V l P S J z O W M y M D R m Z W M t Y z k 3 Z i 0 0 M D h j L W F m M T E t M j Q y M 2 E 5 N j Q 2 N j k w 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M b 2 F k Z W R U b 0 F u Y W x 5 c 2 l z U 2 V y d m l j Z X M i I F Z h b H V l P S J s M C I g L z 4 8 R W 5 0 c n k g V H l w Z T 0 i R m l s b F N 0 Y X R 1 c y I g V m F s d W U 9 I n N D b 2 1 w b G V 0 Z S I g L z 4 8 R W 5 0 c n k g V H l w Z T 0 i U X V l c n l H c m 9 1 c E l E I i B W Y W x 1 Z T 0 i c z F k N j R j N T J j L T k 3 N 2 M t N D g z O C 0 4 M T M 5 L W R h M z Z i Y m I 5 N z k 3 Z C I g L z 4 8 R W 5 0 c n k g V H l w Z T 0 i R m l s b E x h c 3 R V c G R h d G V k I i B W Y W x 1 Z T 0 i Z D I w M j Y t M D M t M D d U M T I 6 M j Y 6 M D c u N D E y M j g w N F o i I C 8 + P E V u d H J 5 I F R 5 c G U 9 I k Z p b G x F c n J v c k N v Z G U i I F Z h b H V l P S J z V W 5 r b m 9 3 b i I g L z 4 8 R W 5 0 c n k g V H l w Z T 0 i Q W R k Z W R U b 0 R h d G F N b 2 R l b C I g V m F s d W U 9 I m w w I i A v P j w v U 3 R h Y m x l R W 5 0 c m l l c z 4 8 L 0 l 0 Z W 0 + P E l 0 Z W 0 + P E l 0 Z W 1 M b 2 N h d G l v b j 4 8 S X R l b V R 5 c G U + R m 9 y b X V s Y T w v S X R l b V R 5 c G U + P E l 0 Z W 1 Q Y X R o P l N l Y 3 R p b 2 4 x L y V F O S U 5 N i U 4 Q i V F N S U 4 M i V B Q y V F N i U 5 N S V C M F 8 l R T U l O E E l Q T A l R T c l Q U U l O T c l R T k l O T k l Q T Q l R T U l Q T Q l O T Y l R T Y l O T c l Q T U l R T Q l Q k I l Q j Y l R T Y l O T U l Q j B f J U U 1 J U F E J U E 2 J U U 3 J U J G J T k y J U U 2 J T k 0 J U F G J U U 2 J T h G J U I 0 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N S U 4 O S U 4 Q S V F O S U 5 O S V B N C V F M y U 4 M S U 5 N S V F M y U 4 M i U 4 Q y V F M y U 4 M S U 5 R i V F N S U 4 O C U 5 N 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P C 9 J d G V t U G F 0 a D 4 8 L 0 l 0 Z W 1 M b 2 N h d G l v b j 4 8 U 3 R h Y m x l R W 5 0 c m l l c z 4 8 R W 5 0 c n k g V H l w Z T 0 i U X V l c n l J R C I g V m F s d W U 9 I n N i M z V i M D c 2 Y i 0 y Y T c w L T R h N m I t O W Q 3 Y y 0 5 M j I x N z c 4 O T c 0 M 2 E i I C 8 + P E V u d H J 5 I F R 5 c G U 9 I k x v Y W R l Z F R v Q W 5 h b H l z a X N T Z X J 2 a W N l c y I g V m F s d W U 9 I m w w 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V G F y Z 2 V 0 I i B W Y W x 1 Z T 0 i c + m W i + W C r O a V s F / l i q D n r p f p m a T l p J b m l 6 V f 5 a 2 m 5 7 + S 5 p S v 5 o + 0 I i A v P j x F b n R y e S B U e X B l P S J S Z W N v d m V y e V R h c m d l d F N o Z W V 0 I i B W Y W x 1 Z T 0 i c + O C r + O C q O O D q u e 1 k O a e n F / l r a b n v 5 L m l K / m j 7 Q i I C 8 + P E V u d H J 5 I F R 5 c G U 9 I l J l Y 2 9 2 Z X J 5 V G F y Z 2 V 0 Q 2 9 s d W 1 u I i B W Y W x 1 Z T 0 i b D g i I C 8 + P E V u d H J 5 I F R 5 c G U 9 I l J l Y 2 9 2 Z X J 5 V G F y Z 2 V 0 U m 9 3 I i B W Y W x 1 Z T 0 i b D E 3 I i A v P j x F b n R y e S B U e X B l P S J R d W V y e U d y b 3 V w S U Q i I F Z h b H V l P S J z M W Q 2 N G M 1 M m M t O T c 3 Y y 0 0 O D M 4 L T g x M z k t Z G E z N m J i Y j k 3 O T d k I i A v P j x F b n R y e S B U e X B l P S J G a W x s R X J y b 3 J D b 3 V u d C I g V m F s d W U 9 I m w w I i A v P j x F b n R y e S B U e X B l P S J G a W x s T G F z d F V w Z G F 0 Z W Q i I F Z h b H V l P S J k M j A y N i 0 w M y 0 z M V Q w M T o x M j o w M C 4 2 N z Q 4 N j Q y W i I g L z 4 8 R W 5 0 c n k g V H l w Z T 0 i R m l s b E N v b H V t b l R 5 c G V z I i B W Y W x 1 Z T 0 i c 0 F 3 W T 0 i I C 8 + P E V u d H J 5 I F R 5 c G U 9 I k Z p b G x D b 2 x 1 b W 5 O Y W 1 l c y I g V m F s d W U 9 I n N b J n F 1 b 3 Q 7 5 p y I J n F 1 b 3 Q 7 L C Z x d W 9 0 O + W K o O e u l + m Z p O W k l u a X p S 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V f 5 a 2 m 5 7 + S 5 p S v 5 o + 0 L 0 F 1 d G 9 S Z W 1 v d m V k Q 2 9 s d W 1 u c z E u e + a c i C w w f S Z x d W 9 0 O y w m c X V v d D t T Z W N 0 a W 9 u M S / p l o v l g q z m l b B f 5 Y q g 5 6 6 X 6 Z m k 5 a S W 5 p e l X + W t p u e / k u a U r + a P t C 9 B d X R v U m V t b 3 Z l Z E N v b H V t b n M x L n v l i q D n r p f p m a T l p J b m l 6 U s M X 0 m c X V v d D t d L C Z x d W 9 0 O 0 N v b H V t b k N v d W 5 0 J n F 1 b 3 Q 7 O j I s J n F 1 b 3 Q 7 S 2 V 5 Q 2 9 s d W 1 u T m F t Z X M m c X V v d D s 6 W 1 0 s J n F 1 b 3 Q 7 Q 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z M V Q w M T o x M j o w M C 4 4 M D E 1 O T g x W i I g L z 4 8 R W 5 0 c n k g V H l w Z T 0 i R m l s b E N v b H V t b l R 5 c G V z I i B W Y W x 1 Z T 0 i c 0 F 3 T T 0 i I C 8 + P E V u d H J 5 I F R 5 c G U 9 I k Z p b G x D b 2 x 1 b W 5 O Y W 1 l c y I g V m F s d W U 9 I n N b J n F 1 b 3 Q 7 5 p y I J n F 1 b 3 Q 7 L C Z x d W 9 0 O + O C q + O C p u O D s + O D i C Z x d W 9 0 O 1 0 i I C 8 + P E V u d H J 5 I F R 5 c G U 9 I k Z p b G x F c n J v c k N v Z G U i I F Z h b H V l P S J z V W 5 r b m 9 3 b i I g L z 4 8 R W 5 0 c n k g V H l w Z T 0 i R m l s b F N 0 Y X R 1 c y I g V m F s d W U 9 I n N D b 2 1 w b G V 0 Z S I g L z 4 8 R W 5 0 c n k g V H l w Z T 0 i R m l s b E N v d W 5 0 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H k u 7 b m l b B f 5 a 2 m 5 7 + S 5 p S v 5 o + 0 L 0 F 1 d G 9 S Z W 1 v d m V k Q 2 9 s d W 1 u c z E u e + a c i C w w f S Z x d W 9 0 O y w m c X V v d D t T Z W N 0 a W 9 u M S / p l o v l g q z m l b B f 5 Y q g 5 6 6 X 5 a + + 6 L G h 5 L u 2 5 p W w X + W t p u e / k u a U r + a P t C 9 B d X R v U m V t b 3 Z l Z E N v b H V t b n M x L n v j g q v j g q b j g 7 P j g 4 g s M X 0 m c X V v d D t d L C Z x d W 9 0 O 0 N v b H V t b k N v d W 5 0 J n F 1 b 3 Q 7 O j I s J n F 1 b 3 Q 7 S 2 V 5 Q 2 9 s d W 1 u T m F t Z X M m c X V v d D s 6 W 1 0 s J n F 1 b 3 Q 7 Q 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U m V s Y X R p b 2 5 z a G l w S W 5 m b y Z x d W 9 0 O z p b X X 0 i I C 8 + P E V u d H J 5 I F R 5 c G U 9 I k F k Z G V k V G 9 E Y X R h T W 9 k Z W w i I F Z h b H V l P S J s M C 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z F U M D E 6 M T I 6 M D A u N j M 2 O D Y w M 1 o i I C 8 + P E V u d H J 5 I F R 5 c G U 9 I k Z p b G x D b 2 x 1 b W 5 U e X B l c y I g V m F s d W U 9 I n N B d 1 k 9 I i A v P j x F b n R y e S B U e X B l P S J G a W x s Q 2 9 s d W 1 u T m F t Z X M i I F Z h b H V l P S J z W y Z x d W 9 0 O + a c i C Z x d W 9 0 O y w m c X V v d D v l i q D n r p f l r 7 7 o s a H m l 6 U m c X V v d D t d I i A v P j x F b n R y e S B U e X B l P S J G a W x s R X J y b 3 J D b 2 R l I i B W Y W x 1 Z T 0 i c 1 V u a 2 5 v d 2 4 i I C 8 + P E V u d H J 5 I F R 5 c G U 9 I k Z p b G x T d G F 0 d X M i I F Z h b H V l P S J z Q 2 9 t c G x l d G U i I C 8 + P E V u d H J 5 I F R 5 c G U 9 I k Z p b G x D b 3 V u d 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X + W t p u e / k u a U r + a P t C 9 B d X R v U m V t b 3 Z l Z E N v b H V t b n M x L n v m n I g s M H 0 m c X V v d D s s J n F 1 b 3 Q 7 U 2 V j d G l v b j E v 6 Z a L 5 Y K s 5 p W w X + W K o O e u l + W v v u i x o V / l r a b n v 5 L m l K / m j 7 Q v Q X V 0 b 1 J l b W 9 2 Z W R D b 2 x 1 b W 5 z M S 5 7 5 Y q g 5 6 6 X 5 a + + 6 L G h 5 p e l L D F 9 J n F 1 b 3 Q 7 X S w m c X V v d D t D b 2 x 1 b W 5 D b 3 V u d C Z x d W 9 0 O z o y L C Z x d W 9 0 O 0 t l e U N v b H V t b k 5 h b W V z J n F 1 b 3 Q 7 O l t d L C Z x d W 9 0 O 0 N v b H V t b k l k Z W 5 0 a X R p Z X M m c X V v d D s 6 W y Z x d W 9 0 O 1 N l Y 3 R p b 2 4 x L + m W i + W C r O a V s F / l i q D n r p f l r 7 7 o s a F f 5 a 2 m 5 7 + S 5 p S v 5 o + 0 L 0 F 1 d G 9 S Z W 1 v d m V k Q 2 9 s d W 1 u c z E u e + a c i C w w f S Z x d W 9 0 O y w m c X V v d D t T Z W N 0 a W 9 u M S / p l o v l g q z m l b B f 5 Y q g 5 6 6 X 5 a + + 6 L G h X + W t p u e / k u a U r + a P t C 9 B d X R v U m V t b 3 Z l Z E N v b H V t b n M x L n v l i q D n r p f l r 7 7 o s a H m l 6 U s M X 0 m c X V v d D t d L C Z x d W 9 0 O 1 J l b G F 0 a W 9 u c 2 h p c E l u Z m 8 m c X V v d D s 6 W 1 1 9 I i A v P j x F b n R y e S B U e X B l P S J B Z G R l Z F R v R G F 0 Y U 1 v Z G V s I i B W Y W x 1 Z T 0 i b D A 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O v e Q g K t V u M O y I K O o t l t D g h E 5 Z B n 6 q K Q E E a B j z k l 6 y I w A A A A A D o A A A A A C A A A g A A A A I w R 1 J c Y x N U I X w U 7 F i n A W 8 I F a R g o N a G G Z q w m i 3 A i / Y 0 h Q A A A A 1 9 L h y d S o J r a d h s + A + Z p 0 9 n 3 y c s e m u 5 3 E Q t V 0 7 O t M c c x m / K S j F D c C Q W o 7 J x 2 p A j Z l b W Y L c k e 3 7 h 5 w i k q 0 U 2 n R o d 5 A M x 8 d h 3 D X e 6 H 4 z J u T n O h A A A A A j e t J G c s G 9 9 H I e e W C + 9 n W Q + M w x Q T G i v T R r F D U K J I V 8 n Y g r t T d W 9 2 2 1 q o g h 5 W V s i t 7 y J a 6 P R 6 F U 9 r 6 C a / E V G 1 G M A = = < / 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⑩収支決算書!Print_Area</vt:lpstr>
      <vt:lpstr>⑪市税同意書!Print_Area</vt:lpstr>
      <vt:lpstr>⑫口座振込依頼書!Print_Area</vt:lpstr>
      <vt:lpstr>'③事業計画書(５)'!Print_Titles</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2026-04-02T05:46:19Z</dcterms:modified>
</cp:coreProperties>
</file>